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celikkiran\AppData\Local\Microsoft\Windows\INetCache\Content.Outlook\KSPM96AU\"/>
    </mc:Choice>
  </mc:AlternateContent>
  <bookViews>
    <workbookView xWindow="0" yWindow="0" windowWidth="19200" windowHeight="7050"/>
  </bookViews>
  <sheets>
    <sheet name="takvim" sheetId="4" r:id="rId1"/>
  </sheets>
  <externalReferences>
    <externalReference r:id="rId2"/>
  </externalReferences>
  <definedNames>
    <definedName name="byil" localSheetId="0">takvim!$A$1</definedName>
    <definedName name="byil">#REF!</definedName>
    <definedName name="hata" localSheetId="0">takvim!$Q$26</definedName>
    <definedName name="hata">#REF!</definedName>
  </definedNames>
  <calcPr calcId="162913"/>
</workbook>
</file>

<file path=xl/calcChain.xml><?xml version="1.0" encoding="utf-8"?>
<calcChain xmlns="http://schemas.openxmlformats.org/spreadsheetml/2006/main">
  <c r="AP15" i="4" l="1"/>
  <c r="AP14" i="4"/>
  <c r="AP13" i="4"/>
  <c r="AP10" i="4"/>
  <c r="AP9" i="4"/>
  <c r="AP8" i="4"/>
  <c r="AP7" i="4"/>
  <c r="AP6" i="4"/>
  <c r="B1" i="4" l="1"/>
  <c r="AB78" i="4" l="1"/>
  <c r="AB79" i="4" s="1"/>
  <c r="AB81" i="4" s="1"/>
  <c r="AB83" i="4" s="1"/>
  <c r="AB85" i="4" s="1"/>
  <c r="AB87" i="4" s="1"/>
  <c r="AB89" i="4" s="1"/>
  <c r="AB91" i="4" s="1"/>
  <c r="AD79" i="4" s="1"/>
  <c r="O78" i="4"/>
  <c r="O79" i="4" s="1"/>
  <c r="O81" i="4" s="1"/>
  <c r="O83" i="4" s="1"/>
  <c r="O85" i="4" s="1"/>
  <c r="O87" i="4" s="1"/>
  <c r="O89" i="4" s="1"/>
  <c r="O91" i="4" s="1"/>
  <c r="Q79" i="4" s="1"/>
  <c r="B78" i="4"/>
  <c r="B79" i="4" s="1"/>
  <c r="B81" i="4" s="1"/>
  <c r="B83" i="4" s="1"/>
  <c r="B85" i="4" s="1"/>
  <c r="B87" i="4" s="1"/>
  <c r="B89" i="4" s="1"/>
  <c r="B91" i="4" s="1"/>
  <c r="D79" i="4" s="1"/>
  <c r="AB60" i="4"/>
  <c r="AB61" i="4" s="1"/>
  <c r="AB63" i="4" s="1"/>
  <c r="AB65" i="4" s="1"/>
  <c r="AB67" i="4" s="1"/>
  <c r="AB69" i="4" s="1"/>
  <c r="AB71" i="4" s="1"/>
  <c r="AB73" i="4" s="1"/>
  <c r="AD61" i="4" s="1"/>
  <c r="O60" i="4"/>
  <c r="O61" i="4" s="1"/>
  <c r="O63" i="4" s="1"/>
  <c r="O65" i="4" s="1"/>
  <c r="O67" i="4" s="1"/>
  <c r="O69" i="4" s="1"/>
  <c r="O71" i="4" s="1"/>
  <c r="O73" i="4" s="1"/>
  <c r="Q61" i="4" s="1"/>
  <c r="B60" i="4"/>
  <c r="B61" i="4" s="1"/>
  <c r="B63" i="4" s="1"/>
  <c r="B65" i="4" s="1"/>
  <c r="B67" i="4" s="1"/>
  <c r="B69" i="4" s="1"/>
  <c r="B71" i="4" s="1"/>
  <c r="B73" i="4" s="1"/>
  <c r="D61" i="4" s="1"/>
  <c r="AB43" i="4"/>
  <c r="AB44" i="4" s="1"/>
  <c r="AB46" i="4" s="1"/>
  <c r="AB48" i="4" s="1"/>
  <c r="AB50" i="4" s="1"/>
  <c r="AB52" i="4" s="1"/>
  <c r="AB54" i="4" s="1"/>
  <c r="AB56" i="4" s="1"/>
  <c r="AD44" i="4" s="1"/>
  <c r="O43" i="4"/>
  <c r="O44" i="4" s="1"/>
  <c r="O46" i="4" s="1"/>
  <c r="O48" i="4" s="1"/>
  <c r="O50" i="4" s="1"/>
  <c r="O52" i="4" s="1"/>
  <c r="O54" i="4" s="1"/>
  <c r="O56" i="4" s="1"/>
  <c r="Q44" i="4" s="1"/>
  <c r="B43" i="4"/>
  <c r="B44" i="4" s="1"/>
  <c r="B46" i="4" s="1"/>
  <c r="B48" i="4" s="1"/>
  <c r="B50" i="4" s="1"/>
  <c r="B52" i="4" s="1"/>
  <c r="B54" i="4" s="1"/>
  <c r="B56" i="4" s="1"/>
  <c r="D44" i="4" s="1"/>
  <c r="AB26" i="4"/>
  <c r="AB27" i="4" s="1"/>
  <c r="AB29" i="4" s="1"/>
  <c r="AB31" i="4" s="1"/>
  <c r="AB33" i="4" s="1"/>
  <c r="AB35" i="4" s="1"/>
  <c r="AB37" i="4" s="1"/>
  <c r="AB39" i="4" s="1"/>
  <c r="AD27" i="4" s="1"/>
  <c r="Q26" i="4"/>
  <c r="O26" i="4"/>
  <c r="O27" i="4" s="1"/>
  <c r="O29" i="4" s="1"/>
  <c r="O31" i="4" s="1"/>
  <c r="O33" i="4" s="1"/>
  <c r="O35" i="4" s="1"/>
  <c r="O37" i="4" s="1"/>
  <c r="O39" i="4" s="1"/>
  <c r="Q27" i="4" s="1"/>
  <c r="B26" i="4"/>
  <c r="B27" i="4" s="1"/>
  <c r="AU25" i="4"/>
  <c r="AS25" i="4"/>
  <c r="AS20" i="4"/>
  <c r="V20" i="4"/>
  <c r="O20" i="4"/>
  <c r="I20" i="4"/>
  <c r="B20" i="4"/>
  <c r="AS19" i="4"/>
  <c r="AS18" i="4"/>
  <c r="AS17" i="4"/>
  <c r="AS16" i="4"/>
  <c r="AS15" i="4"/>
  <c r="AS14" i="4"/>
  <c r="AS10" i="4"/>
  <c r="AB10" i="4"/>
  <c r="V10" i="4"/>
  <c r="O10" i="4"/>
  <c r="I10" i="4"/>
  <c r="B10" i="4"/>
  <c r="AS9" i="4"/>
  <c r="AS8" i="4"/>
  <c r="AS7" i="4"/>
  <c r="AS5" i="4"/>
  <c r="AI4" i="4"/>
  <c r="AP16" i="4" l="1"/>
  <c r="D81" i="4"/>
  <c r="J79" i="4"/>
  <c r="L79" i="4"/>
  <c r="H79" i="4"/>
  <c r="F79" i="4"/>
  <c r="D46" i="4"/>
  <c r="L44" i="4"/>
  <c r="J44" i="4"/>
  <c r="F44" i="4"/>
  <c r="H44" i="4"/>
  <c r="W44" i="4"/>
  <c r="S44" i="4"/>
  <c r="Q46" i="4"/>
  <c r="Y44" i="4"/>
  <c r="U44" i="4"/>
  <c r="AD46" i="4"/>
  <c r="AF44" i="4"/>
  <c r="AL44" i="4"/>
  <c r="AJ44" i="4"/>
  <c r="AH44" i="4"/>
  <c r="L61" i="4"/>
  <c r="J61" i="4"/>
  <c r="H61" i="4"/>
  <c r="F61" i="4"/>
  <c r="D63" i="4"/>
  <c r="AJ79" i="4"/>
  <c r="AL79" i="4"/>
  <c r="AD81" i="4"/>
  <c r="AH79" i="4"/>
  <c r="AF79" i="4"/>
  <c r="Q63" i="4"/>
  <c r="U61" i="4"/>
  <c r="Y61" i="4"/>
  <c r="W61" i="4"/>
  <c r="S61" i="4"/>
  <c r="Q29" i="4"/>
  <c r="S27" i="4"/>
  <c r="U27" i="4" s="1"/>
  <c r="W27" i="4" s="1"/>
  <c r="AL61" i="4"/>
  <c r="AJ61" i="4"/>
  <c r="AH61" i="4"/>
  <c r="AF61" i="4"/>
  <c r="AD63" i="4"/>
  <c r="AJ27" i="4"/>
  <c r="AH27" i="4"/>
  <c r="AF27" i="4"/>
  <c r="AD29" i="4"/>
  <c r="AL27" i="4"/>
  <c r="B29" i="4"/>
  <c r="B31" i="4" s="1"/>
  <c r="B33" i="4" s="1"/>
  <c r="B35" i="4" s="1"/>
  <c r="B37" i="4" s="1"/>
  <c r="B39" i="4" s="1"/>
  <c r="D27" i="4" s="1"/>
  <c r="Q81" i="4"/>
  <c r="Y79" i="4"/>
  <c r="W79" i="4"/>
  <c r="U79" i="4"/>
  <c r="S79" i="4"/>
  <c r="H27" i="4" l="1"/>
  <c r="D29" i="4"/>
  <c r="L27" i="4"/>
  <c r="J27" i="4"/>
  <c r="F27" i="4"/>
  <c r="D83" i="4"/>
  <c r="L81" i="4"/>
  <c r="J81" i="4"/>
  <c r="H81" i="4"/>
  <c r="F81" i="4"/>
  <c r="W63" i="4"/>
  <c r="U63" i="4"/>
  <c r="S63" i="4"/>
  <c r="Y63" i="4"/>
  <c r="Q65" i="4"/>
  <c r="Q83" i="4"/>
  <c r="W81" i="4"/>
  <c r="U81" i="4"/>
  <c r="S81" i="4"/>
  <c r="AH63" i="4"/>
  <c r="AD65" i="4"/>
  <c r="AJ63" i="4"/>
  <c r="AF63" i="4"/>
  <c r="J46" i="4"/>
  <c r="H46" i="4"/>
  <c r="F46" i="4"/>
  <c r="D48" i="4"/>
  <c r="AD31" i="4"/>
  <c r="AL29" i="4"/>
  <c r="AJ29" i="4"/>
  <c r="AF29" i="4"/>
  <c r="AH29" i="4"/>
  <c r="AD83" i="4"/>
  <c r="AL81" i="4"/>
  <c r="AJ81" i="4"/>
  <c r="AH81" i="4"/>
  <c r="AF81" i="4"/>
  <c r="AH46" i="4"/>
  <c r="AF46" i="4"/>
  <c r="AJ46" i="4"/>
  <c r="AD48" i="4"/>
  <c r="Q31" i="4"/>
  <c r="S29" i="4"/>
  <c r="U29" i="4" s="1"/>
  <c r="W29" i="4" s="1"/>
  <c r="H63" i="4"/>
  <c r="D65" i="4"/>
  <c r="J63" i="4"/>
  <c r="L63" i="4"/>
  <c r="F63" i="4"/>
  <c r="Q48" i="4"/>
  <c r="Y46" i="4"/>
  <c r="U46" i="4"/>
  <c r="S46" i="4"/>
  <c r="W46" i="4"/>
  <c r="Q33" i="4" l="1"/>
  <c r="S31" i="4"/>
  <c r="U31" i="4" s="1"/>
  <c r="W31" i="4" s="1"/>
  <c r="AF48" i="4"/>
  <c r="AD50" i="4"/>
  <c r="AJ48" i="4"/>
  <c r="AH48" i="4"/>
  <c r="S65" i="4"/>
  <c r="Q67" i="4"/>
  <c r="W65" i="4"/>
  <c r="U65" i="4"/>
  <c r="AD33" i="4"/>
  <c r="AJ31" i="4"/>
  <c r="AH31" i="4"/>
  <c r="AF31" i="4"/>
  <c r="Q85" i="4"/>
  <c r="W83" i="4"/>
  <c r="U83" i="4"/>
  <c r="S83" i="4"/>
  <c r="D31" i="4"/>
  <c r="L29" i="4"/>
  <c r="J29" i="4"/>
  <c r="H29" i="4"/>
  <c r="F29" i="4"/>
  <c r="H48" i="4"/>
  <c r="D50" i="4"/>
  <c r="J48" i="4"/>
  <c r="F48" i="4"/>
  <c r="D67" i="4"/>
  <c r="J65" i="4"/>
  <c r="H65" i="4"/>
  <c r="F65" i="4"/>
  <c r="AD85" i="4"/>
  <c r="AJ83" i="4"/>
  <c r="AH83" i="4"/>
  <c r="AF83" i="4"/>
  <c r="AD67" i="4"/>
  <c r="AJ65" i="4"/>
  <c r="AH65" i="4"/>
  <c r="AF65" i="4"/>
  <c r="F83" i="4"/>
  <c r="D85" i="4"/>
  <c r="J83" i="4"/>
  <c r="H83" i="4"/>
  <c r="Q50" i="4"/>
  <c r="W48" i="4"/>
  <c r="U48" i="4"/>
  <c r="S48" i="4"/>
  <c r="D33" i="4" l="1"/>
  <c r="J31" i="4"/>
  <c r="F31" i="4"/>
  <c r="H31" i="4"/>
  <c r="S67" i="4"/>
  <c r="Q69" i="4"/>
  <c r="W67" i="4"/>
  <c r="U67" i="4"/>
  <c r="AJ85" i="4"/>
  <c r="AD87" i="4"/>
  <c r="AH85" i="4"/>
  <c r="AF85" i="4"/>
  <c r="D87" i="4"/>
  <c r="J85" i="4"/>
  <c r="H85" i="4"/>
  <c r="F85" i="4"/>
  <c r="Q87" i="4"/>
  <c r="W85" i="4"/>
  <c r="U85" i="4"/>
  <c r="S85" i="4"/>
  <c r="AF50" i="4"/>
  <c r="AH50" i="4"/>
  <c r="AD52" i="4"/>
  <c r="AJ50" i="4"/>
  <c r="AD69" i="4"/>
  <c r="AJ67" i="4"/>
  <c r="AH67" i="4"/>
  <c r="AF67" i="4"/>
  <c r="D52" i="4"/>
  <c r="J50" i="4"/>
  <c r="H50" i="4"/>
  <c r="F50" i="4"/>
  <c r="D69" i="4"/>
  <c r="J67" i="4"/>
  <c r="F67" i="4"/>
  <c r="H67" i="4"/>
  <c r="Q52" i="4"/>
  <c r="W50" i="4"/>
  <c r="U50" i="4"/>
  <c r="S50" i="4"/>
  <c r="AH33" i="4"/>
  <c r="AF33" i="4"/>
  <c r="AD35" i="4"/>
  <c r="AJ33" i="4"/>
  <c r="Q35" i="4"/>
  <c r="S33" i="4"/>
  <c r="U33" i="4" s="1"/>
  <c r="W33" i="4" s="1"/>
  <c r="AD54" i="4" l="1"/>
  <c r="AJ52" i="4"/>
  <c r="AH52" i="4"/>
  <c r="AF52" i="4"/>
  <c r="Q71" i="4"/>
  <c r="W69" i="4"/>
  <c r="U69" i="4"/>
  <c r="S69" i="4"/>
  <c r="AH69" i="4"/>
  <c r="AF69" i="4"/>
  <c r="AD71" i="4"/>
  <c r="AJ69" i="4"/>
  <c r="D89" i="4"/>
  <c r="J87" i="4"/>
  <c r="H87" i="4"/>
  <c r="F87" i="4"/>
  <c r="D54" i="4"/>
  <c r="J52" i="4"/>
  <c r="H52" i="4"/>
  <c r="F52" i="4"/>
  <c r="W52" i="4"/>
  <c r="U52" i="4"/>
  <c r="S52" i="4"/>
  <c r="Q54" i="4"/>
  <c r="U87" i="4"/>
  <c r="Q89" i="4"/>
  <c r="W87" i="4"/>
  <c r="S87" i="4"/>
  <c r="AD89" i="4"/>
  <c r="AJ87" i="4"/>
  <c r="AH87" i="4"/>
  <c r="AF87" i="4"/>
  <c r="D35" i="4"/>
  <c r="H33" i="4"/>
  <c r="F33" i="4"/>
  <c r="J33" i="4"/>
  <c r="Q37" i="4"/>
  <c r="S35" i="4"/>
  <c r="U35" i="4" s="1"/>
  <c r="W35" i="4" s="1"/>
  <c r="AJ35" i="4"/>
  <c r="AD37" i="4"/>
  <c r="AH35" i="4"/>
  <c r="AF35" i="4"/>
  <c r="J69" i="4"/>
  <c r="D71" i="4"/>
  <c r="H69" i="4"/>
  <c r="F69" i="4"/>
  <c r="U71" i="4" l="1"/>
  <c r="S71" i="4"/>
  <c r="Q73" i="4"/>
  <c r="W71" i="4"/>
  <c r="H54" i="4"/>
  <c r="D56" i="4"/>
  <c r="J54" i="4"/>
  <c r="F54" i="4"/>
  <c r="D37" i="4"/>
  <c r="J35" i="4"/>
  <c r="F35" i="4"/>
  <c r="H35" i="4"/>
  <c r="D73" i="4"/>
  <c r="J71" i="4"/>
  <c r="H71" i="4"/>
  <c r="F71" i="4"/>
  <c r="AD91" i="4"/>
  <c r="AJ89" i="4"/>
  <c r="AH89" i="4"/>
  <c r="AF89" i="4"/>
  <c r="AD39" i="4"/>
  <c r="AJ37" i="4"/>
  <c r="AH37" i="4"/>
  <c r="AF37" i="4"/>
  <c r="AH71" i="4"/>
  <c r="AD73" i="4"/>
  <c r="AJ71" i="4"/>
  <c r="AF71" i="4"/>
  <c r="D91" i="4"/>
  <c r="H89" i="4"/>
  <c r="F89" i="4"/>
  <c r="J89" i="4"/>
  <c r="U89" i="4"/>
  <c r="Q91" i="4"/>
  <c r="W89" i="4"/>
  <c r="S89" i="4"/>
  <c r="AH54" i="4"/>
  <c r="AF54" i="4"/>
  <c r="AJ54" i="4"/>
  <c r="AD56" i="4"/>
  <c r="S37" i="4"/>
  <c r="U37" i="4" s="1"/>
  <c r="W37" i="4" s="1"/>
  <c r="Q39" i="4"/>
  <c r="S39" i="4" s="1"/>
  <c r="U39" i="4" s="1"/>
  <c r="W39" i="4" s="1"/>
  <c r="Q56" i="4"/>
  <c r="W54" i="4"/>
  <c r="S54" i="4"/>
  <c r="U54" i="4"/>
  <c r="S6" i="4" l="1"/>
  <c r="AT17" i="4" s="1"/>
  <c r="AU17" i="4" s="1"/>
  <c r="AJ73" i="4"/>
  <c r="AH73" i="4"/>
  <c r="AF73" i="4"/>
  <c r="AF56" i="4"/>
  <c r="AJ56" i="4"/>
  <c r="AH56" i="4"/>
  <c r="AJ39" i="4"/>
  <c r="AH39" i="4"/>
  <c r="AF39" i="4"/>
  <c r="W56" i="4"/>
  <c r="U56" i="4"/>
  <c r="S56" i="4"/>
  <c r="J73" i="4"/>
  <c r="H73" i="4"/>
  <c r="F73" i="4"/>
  <c r="W91" i="4"/>
  <c r="U91" i="4"/>
  <c r="S91" i="4"/>
  <c r="S73" i="4"/>
  <c r="W73" i="4"/>
  <c r="U73" i="4"/>
  <c r="D39" i="4"/>
  <c r="J37" i="4"/>
  <c r="H37" i="4"/>
  <c r="F37" i="4"/>
  <c r="F16" i="4"/>
  <c r="AT18" i="4" s="1"/>
  <c r="AU18" i="4" s="1"/>
  <c r="M16" i="4"/>
  <c r="AT20" i="4" s="1"/>
  <c r="AU20" i="4" s="1"/>
  <c r="F91" i="4"/>
  <c r="J91" i="4"/>
  <c r="H91" i="4"/>
  <c r="AJ91" i="4"/>
  <c r="AH91" i="4"/>
  <c r="AF91" i="4"/>
  <c r="H56" i="4"/>
  <c r="J56" i="4"/>
  <c r="F56" i="4"/>
  <c r="M6" i="4" l="1"/>
  <c r="AT19" i="4" s="1"/>
  <c r="AU19" i="4" s="1"/>
  <c r="F6" i="4"/>
  <c r="AT16" i="4" s="1"/>
  <c r="AU16" i="4" s="1"/>
  <c r="Z16" i="4"/>
  <c r="AF6" i="4"/>
  <c r="AT15" i="4" s="1"/>
  <c r="AU15" i="4" s="1"/>
  <c r="Z6" i="4"/>
  <c r="AT14" i="4" s="1"/>
  <c r="AU14" i="4" s="1"/>
  <c r="S16" i="4"/>
  <c r="J39" i="4"/>
  <c r="F39" i="4"/>
  <c r="H39" i="4"/>
  <c r="AF8" i="4"/>
  <c r="M18" i="4"/>
  <c r="F8" i="4"/>
  <c r="S18" i="4"/>
  <c r="S8" i="4"/>
  <c r="Z18" i="4"/>
  <c r="Z8" i="4"/>
  <c r="F18" i="4"/>
  <c r="M8" i="4"/>
  <c r="S14" i="4" l="1"/>
  <c r="S20" i="4" s="1"/>
  <c r="F4" i="4"/>
  <c r="Z14" i="4"/>
  <c r="AU23" i="4"/>
  <c r="M14" i="4"/>
  <c r="S4" i="4"/>
  <c r="F14" i="4"/>
  <c r="M4" i="4"/>
  <c r="M10" i="4" s="1"/>
  <c r="Z4" i="4"/>
  <c r="AF4" i="4"/>
  <c r="Z10" i="4" l="1"/>
  <c r="AT5" i="4"/>
  <c r="AT8" i="4"/>
  <c r="AU8" i="4" s="1"/>
  <c r="F10" i="4"/>
  <c r="AT6" i="4"/>
  <c r="AU6" i="4" s="1"/>
  <c r="F20" i="4"/>
  <c r="AT10" i="4"/>
  <c r="AU10" i="4" s="1"/>
  <c r="S10" i="4"/>
  <c r="AT9" i="4"/>
  <c r="AU9" i="4" s="1"/>
  <c r="M20" i="4"/>
  <c r="Z20" i="4"/>
  <c r="AF10" i="4"/>
  <c r="AT7" i="4"/>
  <c r="AU7" i="4" s="1"/>
  <c r="AM4" i="4" l="1"/>
  <c r="AT24" i="4"/>
  <c r="AU5" i="4"/>
  <c r="AU13" i="4" s="1"/>
  <c r="AU24" i="4" s="1"/>
  <c r="AU26" i="4" l="1"/>
  <c r="AU27" i="4"/>
</calcChain>
</file>

<file path=xl/sharedStrings.xml><?xml version="1.0" encoding="utf-8"?>
<sst xmlns="http://schemas.openxmlformats.org/spreadsheetml/2006/main" count="923" uniqueCount="100">
  <si>
    <t>OCAK</t>
  </si>
  <si>
    <t>ŞUBAT</t>
  </si>
  <si>
    <t>MART</t>
  </si>
  <si>
    <t>NİSAN</t>
  </si>
  <si>
    <t>MAYIS</t>
  </si>
  <si>
    <t>HAZİRAN</t>
  </si>
  <si>
    <t>TEMMUZ</t>
  </si>
  <si>
    <t>AĞUSTOS</t>
  </si>
  <si>
    <t>EYLÜL</t>
  </si>
  <si>
    <t>KASIM</t>
  </si>
  <si>
    <t>ARALIK</t>
  </si>
  <si>
    <t>Sal</t>
  </si>
  <si>
    <t>Pzt</t>
  </si>
  <si>
    <t>Çar</t>
  </si>
  <si>
    <t>Per</t>
  </si>
  <si>
    <t>Cum</t>
  </si>
  <si>
    <t>Cmt</t>
  </si>
  <si>
    <t>Paz</t>
  </si>
  <si>
    <t>EKİM</t>
  </si>
  <si>
    <t>BURSA KIŞ:</t>
  </si>
  <si>
    <t>İSTANBUL KIŞ:</t>
  </si>
  <si>
    <t>İZMİR KIŞ:</t>
  </si>
  <si>
    <t>ADANA KIŞ:</t>
  </si>
  <si>
    <t>KOCAELİ KIŞ:</t>
  </si>
  <si>
    <t>BURSA YAZ:</t>
  </si>
  <si>
    <t>İZMİR YAZ:</t>
  </si>
  <si>
    <t>ADANA YAZ:</t>
  </si>
  <si>
    <t>KOCAELİ YAZ:</t>
  </si>
  <si>
    <t>BURSA SONB:</t>
  </si>
  <si>
    <t>İSTANBUL SONB:</t>
  </si>
  <si>
    <t>İZMİR SONB:</t>
  </si>
  <si>
    <t>ADANA SONB:</t>
  </si>
  <si>
    <t>KOCAELİ SONB:</t>
  </si>
  <si>
    <t>DİYARBAKIR SONB:</t>
  </si>
  <si>
    <t>ANKARA YAZ:</t>
  </si>
  <si>
    <t>ŞANLIURFA KIŞ:</t>
  </si>
  <si>
    <t>ELAZIĞ YAZ:</t>
  </si>
  <si>
    <t>TOPLAM</t>
  </si>
  <si>
    <t>ŞANLIURFA YAZ:</t>
  </si>
  <si>
    <t>ŞANLIURFA SONB:</t>
  </si>
  <si>
    <t>TOPLAM:</t>
  </si>
  <si>
    <t>ADA</t>
  </si>
  <si>
    <t>BUR</t>
  </si>
  <si>
    <t>KOC</t>
  </si>
  <si>
    <t>İST</t>
  </si>
  <si>
    <t>URF</t>
  </si>
  <si>
    <t>İSTANBUL YAZ:</t>
  </si>
  <si>
    <t>19 Kas - 31 Ara</t>
  </si>
  <si>
    <t>15 Nis - 15 Kas</t>
  </si>
  <si>
    <t>18 Kas - 30 Ara</t>
  </si>
  <si>
    <t>İZM</t>
  </si>
  <si>
    <t>ANK</t>
  </si>
  <si>
    <t>BAY.</t>
  </si>
  <si>
    <t>ELZ</t>
  </si>
  <si>
    <t>DYB</t>
  </si>
  <si>
    <t>KOŞU ADEDİ</t>
  </si>
  <si>
    <t>ORTALAMA</t>
  </si>
  <si>
    <t>Y.G.</t>
  </si>
  <si>
    <t>Adana Kış-Sonb.</t>
  </si>
  <si>
    <t>İSTANBUL</t>
  </si>
  <si>
    <t>Antalya Kış-Sonb.</t>
  </si>
  <si>
    <t>ANKARA</t>
  </si>
  <si>
    <t>Bursa Kış-Sonb.</t>
  </si>
  <si>
    <t>BURSA</t>
  </si>
  <si>
    <t>İstanbul Kış-Sonb.</t>
  </si>
  <si>
    <t>İZMİR</t>
  </si>
  <si>
    <t>İzmir Kış-Sonb.</t>
  </si>
  <si>
    <t>ADANA</t>
  </si>
  <si>
    <t>Kocaeli Kış-Sonb.</t>
  </si>
  <si>
    <t>ANTALYA</t>
  </si>
  <si>
    <t>KIŞ TOPLAM</t>
  </si>
  <si>
    <t>ELAZIĞ</t>
  </si>
  <si>
    <t>Adana Yaz</t>
  </si>
  <si>
    <t>DİYARBAKIR</t>
  </si>
  <si>
    <t>Bursa Yaz</t>
  </si>
  <si>
    <t>İstanbul Yaz</t>
  </si>
  <si>
    <t>İzmir Yaz</t>
  </si>
  <si>
    <t>Kocaeli Yaz</t>
  </si>
  <si>
    <t>Ankara</t>
  </si>
  <si>
    <t>Şanlıurfa Yaz</t>
  </si>
  <si>
    <t>YAZ YOPLAM</t>
  </si>
  <si>
    <t>Yurtdışı</t>
  </si>
  <si>
    <t>TAHMİNİ SATIŞLAR</t>
  </si>
  <si>
    <t>02 Oca - 12 Nis</t>
  </si>
  <si>
    <t>01 Oca - 11 Nis</t>
  </si>
  <si>
    <t>04 Oca - 12 Nis</t>
  </si>
  <si>
    <t>03 Oca - 10 Nis</t>
  </si>
  <si>
    <t>02 Oca - 09 Nis</t>
  </si>
  <si>
    <t>16 Nis - 14 Kas</t>
  </si>
  <si>
    <t>13 Nis - 13 Kas</t>
  </si>
  <si>
    <t>14 Nis - 09 Kas</t>
  </si>
  <si>
    <t>13 Nis - 29 Haz</t>
  </si>
  <si>
    <t>15 Nis - 11 Kas</t>
  </si>
  <si>
    <t>14 Nis-28 Haz/06 Eyl-15 Kas</t>
  </si>
  <si>
    <t>02 Eyl - 29 Ara</t>
  </si>
  <si>
    <t>17 Kas - 29 Ara</t>
  </si>
  <si>
    <t>16 Kas - 30 Ara</t>
  </si>
  <si>
    <t>20 Kas - 25 Ara</t>
  </si>
  <si>
    <t>16 Kas - 31 Ara</t>
  </si>
  <si>
    <t>01 Oca - 8 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</si>
</sst>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30" x14ac:knownFonts="1">
    <font>
      <sz val="10"/>
      <name val="Arial Tur"/>
      <charset val="162"/>
    </font>
    <font>
      <u/>
      <sz val="10"/>
      <color indexed="12"/>
      <name val="Arial Tur"/>
      <charset val="162"/>
    </font>
    <font>
      <sz val="10"/>
      <name val="Arial"/>
      <family val="2"/>
      <charset val="162"/>
    </font>
    <font>
      <b/>
      <sz val="11"/>
      <name val="Arial"/>
      <family val="2"/>
      <charset val="162"/>
    </font>
    <font>
      <sz val="10"/>
      <color theme="0"/>
      <name val="Arial"/>
      <family val="2"/>
      <charset val="162"/>
    </font>
    <font>
      <b/>
      <sz val="10"/>
      <name val="Arial"/>
      <family val="2"/>
      <charset val="162"/>
    </font>
    <font>
      <u/>
      <sz val="10"/>
      <name val="Arial"/>
      <family val="2"/>
      <charset val="162"/>
    </font>
    <font>
      <b/>
      <sz val="30"/>
      <name val="Arial"/>
      <family val="2"/>
      <charset val="162"/>
    </font>
    <font>
      <sz val="8"/>
      <name val="Arial"/>
      <family val="2"/>
    </font>
    <font>
      <b/>
      <sz val="8"/>
      <color indexed="9"/>
      <name val="Arial"/>
      <family val="2"/>
    </font>
    <font>
      <b/>
      <sz val="8"/>
      <name val="Arial"/>
      <family val="2"/>
    </font>
    <font>
      <b/>
      <sz val="8"/>
      <name val="Arial"/>
      <family val="2"/>
      <charset val="162"/>
    </font>
    <font>
      <b/>
      <sz val="7.5"/>
      <color indexed="9"/>
      <name val="Arial"/>
      <family val="2"/>
    </font>
    <font>
      <b/>
      <i/>
      <sz val="8"/>
      <name val="Arial"/>
      <family val="2"/>
    </font>
    <font>
      <b/>
      <i/>
      <sz val="7.5"/>
      <name val="Arial"/>
      <family val="2"/>
    </font>
    <font>
      <i/>
      <sz val="8"/>
      <name val="Arial"/>
      <family val="2"/>
    </font>
    <font>
      <b/>
      <i/>
      <sz val="8"/>
      <name val="Arial"/>
      <family val="2"/>
      <charset val="162"/>
    </font>
    <font>
      <b/>
      <sz val="8"/>
      <color theme="0"/>
      <name val="Arial"/>
      <family val="2"/>
    </font>
    <font>
      <sz val="8"/>
      <color theme="0"/>
      <name val="Arial"/>
      <family val="2"/>
    </font>
    <font>
      <b/>
      <sz val="7.5"/>
      <color theme="0"/>
      <name val="Arial"/>
      <family val="2"/>
    </font>
    <font>
      <b/>
      <sz val="7.5"/>
      <name val="Arial"/>
      <family val="2"/>
    </font>
    <font>
      <b/>
      <sz val="7.5"/>
      <name val="Arial"/>
      <family val="2"/>
      <charset val="162"/>
    </font>
    <font>
      <b/>
      <sz val="10"/>
      <name val="Arial"/>
      <family val="2"/>
    </font>
    <font>
      <b/>
      <sz val="15"/>
      <name val="Arial"/>
      <family val="2"/>
    </font>
    <font>
      <sz val="8"/>
      <name val="Arial"/>
      <family val="2"/>
      <charset val="162"/>
    </font>
    <font>
      <b/>
      <sz val="10.5"/>
      <name val="Arial"/>
      <family val="2"/>
      <charset val="162"/>
    </font>
    <font>
      <sz val="10.5"/>
      <name val="Arial"/>
      <family val="2"/>
      <charset val="162"/>
    </font>
    <font>
      <b/>
      <sz val="10.5"/>
      <color rgb="FFFF0000"/>
      <name val="Arial"/>
      <family val="2"/>
      <charset val="162"/>
    </font>
    <font>
      <b/>
      <sz val="10"/>
      <color theme="0"/>
      <name val="Arial"/>
      <family val="2"/>
      <charset val="162"/>
    </font>
    <font>
      <sz val="10.5"/>
      <color rgb="FFFF0000"/>
      <name val="Arial"/>
      <family val="2"/>
      <charset val="162"/>
    </font>
  </fonts>
  <fills count="16">
    <fill>
      <patternFill patternType="none"/>
    </fill>
    <fill>
      <patternFill patternType="gray125"/>
    </fill>
    <fill>
      <patternFill patternType="solid">
        <fgColor indexed="12"/>
        <bgColor indexed="64"/>
      </patternFill>
    </fill>
    <fill>
      <patternFill patternType="solid">
        <fgColor indexed="10"/>
        <bgColor indexed="64"/>
      </patternFill>
    </fill>
    <fill>
      <patternFill patternType="solid">
        <fgColor indexed="15"/>
        <bgColor indexed="64"/>
      </patternFill>
    </fill>
    <fill>
      <patternFill patternType="solid">
        <fgColor indexed="61"/>
        <bgColor indexed="64"/>
      </patternFill>
    </fill>
    <fill>
      <patternFill patternType="solid">
        <fgColor indexed="11"/>
        <bgColor indexed="64"/>
      </patternFill>
    </fill>
    <fill>
      <patternFill patternType="solid">
        <fgColor indexed="63"/>
        <bgColor indexed="64"/>
      </patternFill>
    </fill>
    <fill>
      <patternFill patternType="solid">
        <fgColor indexed="52"/>
        <bgColor indexed="64"/>
      </patternFill>
    </fill>
    <fill>
      <patternFill patternType="solid">
        <fgColor indexed="46"/>
        <bgColor indexed="64"/>
      </patternFill>
    </fill>
    <fill>
      <patternFill patternType="solid">
        <fgColor rgb="FFFFFF00"/>
        <bgColor indexed="64"/>
      </patternFill>
    </fill>
    <fill>
      <patternFill patternType="solid">
        <fgColor indexed="65"/>
        <bgColor auto="1"/>
      </patternFill>
    </fill>
    <fill>
      <patternFill patternType="solid">
        <fgColor indexed="65"/>
        <bgColor rgb="FFFFCCFF"/>
      </patternFill>
    </fill>
    <fill>
      <patternFill patternType="solid">
        <fgColor indexed="65"/>
        <bgColor indexed="64"/>
      </patternFill>
    </fill>
    <fill>
      <patternFill patternType="solid">
        <fgColor indexed="65"/>
        <bgColor theme="9" tint="-0.24994659260841701"/>
      </patternFill>
    </fill>
    <fill>
      <patternFill patternType="solid">
        <fgColor indexed="65"/>
        <bgColor rgb="FFFFCC99"/>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94">
    <xf numFmtId="0" fontId="0" fillId="0" borderId="0" xfId="0"/>
    <xf numFmtId="0" fontId="5" fillId="0" borderId="0" xfId="0" applyFont="1" applyFill="1" applyBorder="1" applyProtection="1">
      <protection locked="0"/>
    </xf>
    <xf numFmtId="0" fontId="2" fillId="0" borderId="0" xfId="0" applyFont="1" applyFill="1" applyProtection="1">
      <protection locked="0"/>
    </xf>
    <xf numFmtId="0" fontId="8" fillId="0" borderId="0" xfId="0" applyFont="1" applyFill="1" applyProtection="1">
      <protection locked="0"/>
    </xf>
    <xf numFmtId="0" fontId="2" fillId="0" borderId="12" xfId="0" applyFont="1" applyFill="1" applyBorder="1" applyAlignment="1" applyProtection="1">
      <protection locked="0"/>
    </xf>
    <xf numFmtId="0" fontId="17" fillId="3" borderId="7" xfId="0" applyFont="1" applyFill="1" applyBorder="1" applyProtection="1">
      <protection locked="0"/>
    </xf>
    <xf numFmtId="0" fontId="18" fillId="3" borderId="8" xfId="0" applyFont="1" applyFill="1" applyBorder="1" applyProtection="1">
      <protection locked="0"/>
    </xf>
    <xf numFmtId="0" fontId="11" fillId="10" borderId="7" xfId="0" applyFont="1" applyFill="1" applyBorder="1" applyProtection="1">
      <protection locked="0"/>
    </xf>
    <xf numFmtId="0" fontId="11" fillId="10" borderId="8" xfId="0" applyFont="1" applyFill="1" applyBorder="1" applyProtection="1">
      <protection locked="0"/>
    </xf>
    <xf numFmtId="0" fontId="10" fillId="4" borderId="7" xfId="0" applyFont="1" applyFill="1" applyBorder="1" applyProtection="1">
      <protection locked="0"/>
    </xf>
    <xf numFmtId="0" fontId="10" fillId="4" borderId="8" xfId="0" applyFont="1" applyFill="1" applyBorder="1" applyProtection="1">
      <protection locked="0"/>
    </xf>
    <xf numFmtId="0" fontId="8" fillId="4" borderId="8" xfId="0" applyFont="1" applyFill="1" applyBorder="1" applyProtection="1">
      <protection locked="0"/>
    </xf>
    <xf numFmtId="0" fontId="9" fillId="5" borderId="7" xfId="0" applyFont="1" applyFill="1" applyBorder="1" applyProtection="1">
      <protection locked="0"/>
    </xf>
    <xf numFmtId="0" fontId="9" fillId="5" borderId="8" xfId="0" applyFont="1" applyFill="1" applyBorder="1" applyProtection="1">
      <protection locked="0"/>
    </xf>
    <xf numFmtId="0" fontId="9" fillId="2" borderId="7" xfId="0" applyFont="1" applyFill="1" applyBorder="1" applyProtection="1">
      <protection locked="0"/>
    </xf>
    <xf numFmtId="0" fontId="9" fillId="2" borderId="8" xfId="0" applyFont="1" applyFill="1" applyBorder="1" applyProtection="1">
      <protection locked="0"/>
    </xf>
    <xf numFmtId="0" fontId="17" fillId="3" borderId="4" xfId="0" applyFont="1" applyFill="1" applyBorder="1" applyProtection="1">
      <protection locked="0"/>
    </xf>
    <xf numFmtId="0" fontId="18" fillId="3" borderId="0" xfId="0" applyFont="1" applyFill="1" applyBorder="1" applyProtection="1">
      <protection locked="0"/>
    </xf>
    <xf numFmtId="0" fontId="11" fillId="10" borderId="4" xfId="0" applyFont="1" applyFill="1" applyBorder="1" applyProtection="1">
      <protection locked="0"/>
    </xf>
    <xf numFmtId="0" fontId="11" fillId="10" borderId="0" xfId="0" applyFont="1" applyFill="1" applyBorder="1" applyProtection="1">
      <protection locked="0"/>
    </xf>
    <xf numFmtId="0" fontId="10" fillId="4" borderId="4" xfId="0" applyFont="1" applyFill="1" applyBorder="1" applyProtection="1">
      <protection locked="0"/>
    </xf>
    <xf numFmtId="0" fontId="10" fillId="4" borderId="0" xfId="0" applyFont="1" applyFill="1" applyBorder="1" applyProtection="1">
      <protection locked="0"/>
    </xf>
    <xf numFmtId="0" fontId="8" fillId="4" borderId="0" xfId="0" applyFont="1" applyFill="1" applyBorder="1" applyProtection="1">
      <protection locked="0"/>
    </xf>
    <xf numFmtId="0" fontId="9" fillId="5" borderId="4" xfId="0" applyFont="1" applyFill="1" applyBorder="1" applyProtection="1">
      <protection locked="0"/>
    </xf>
    <xf numFmtId="0" fontId="9" fillId="5" borderId="0" xfId="0" applyFont="1" applyFill="1" applyBorder="1" applyProtection="1">
      <protection locked="0"/>
    </xf>
    <xf numFmtId="0" fontId="9" fillId="2" borderId="4" xfId="0" applyFont="1" applyFill="1" applyBorder="1" applyProtection="1">
      <protection locked="0"/>
    </xf>
    <xf numFmtId="0" fontId="9" fillId="2" borderId="0" xfId="0" applyFont="1" applyFill="1" applyBorder="1" applyProtection="1">
      <protection locked="0"/>
    </xf>
    <xf numFmtId="0" fontId="8" fillId="0" borderId="0" xfId="0" quotePrefix="1" applyFont="1" applyFill="1" applyAlignment="1" applyProtection="1">
      <alignment horizontal="left"/>
      <protection locked="0"/>
    </xf>
    <xf numFmtId="0" fontId="8" fillId="0" borderId="0" xfId="0" quotePrefix="1" applyFont="1" applyFill="1" applyProtection="1">
      <protection locked="0"/>
    </xf>
    <xf numFmtId="0" fontId="12" fillId="5" borderId="4" xfId="0" applyFont="1" applyFill="1" applyBorder="1" applyProtection="1">
      <protection locked="0"/>
    </xf>
    <xf numFmtId="0" fontId="17" fillId="3" borderId="0" xfId="0" applyFont="1" applyFill="1" applyBorder="1" applyProtection="1">
      <protection locked="0"/>
    </xf>
    <xf numFmtId="0" fontId="14" fillId="0" borderId="0" xfId="0" applyFont="1" applyFill="1" applyBorder="1" applyProtection="1">
      <protection locked="0"/>
    </xf>
    <xf numFmtId="0" fontId="13" fillId="0" borderId="0" xfId="0" applyFont="1" applyFill="1" applyBorder="1" applyProtection="1">
      <protection locked="0"/>
    </xf>
    <xf numFmtId="0" fontId="15" fillId="0" borderId="0" xfId="0" applyFont="1" applyFill="1" applyBorder="1" applyProtection="1">
      <protection locked="0"/>
    </xf>
    <xf numFmtId="0" fontId="13" fillId="0" borderId="10" xfId="0" applyFont="1" applyFill="1" applyBorder="1" applyProtection="1">
      <protection locked="0"/>
    </xf>
    <xf numFmtId="0" fontId="14" fillId="0" borderId="12" xfId="0" applyFont="1" applyFill="1" applyBorder="1" applyProtection="1">
      <protection locked="0"/>
    </xf>
    <xf numFmtId="0" fontId="13" fillId="0" borderId="12" xfId="0" applyFont="1" applyFill="1" applyBorder="1" applyProtection="1">
      <protection locked="0"/>
    </xf>
    <xf numFmtId="0" fontId="15" fillId="0" borderId="12" xfId="0" applyFont="1" applyFill="1" applyBorder="1" applyProtection="1">
      <protection locked="0"/>
    </xf>
    <xf numFmtId="0" fontId="13" fillId="0" borderId="13" xfId="0" applyFont="1" applyFill="1" applyBorder="1" applyProtection="1">
      <protection locked="0"/>
    </xf>
    <xf numFmtId="0" fontId="13" fillId="0" borderId="0" xfId="0" applyFont="1" applyFill="1" applyProtection="1">
      <protection locked="0"/>
    </xf>
    <xf numFmtId="0" fontId="10" fillId="0" borderId="0" xfId="0" applyFont="1" applyFill="1" applyProtection="1">
      <protection locked="0"/>
    </xf>
    <xf numFmtId="0" fontId="10" fillId="6" borderId="7" xfId="0" applyFont="1" applyFill="1" applyBorder="1" applyProtection="1">
      <protection locked="0"/>
    </xf>
    <xf numFmtId="0" fontId="8" fillId="6" borderId="8" xfId="0" applyFont="1" applyFill="1" applyBorder="1" applyProtection="1">
      <protection locked="0"/>
    </xf>
    <xf numFmtId="0" fontId="10" fillId="8" borderId="7" xfId="0" applyFont="1" applyFill="1" applyBorder="1" applyProtection="1">
      <protection locked="0"/>
    </xf>
    <xf numFmtId="0" fontId="8" fillId="8" borderId="8" xfId="0" applyFont="1" applyFill="1" applyBorder="1" applyProtection="1">
      <protection locked="0"/>
    </xf>
    <xf numFmtId="0" fontId="10" fillId="8" borderId="8" xfId="0" applyFont="1" applyFill="1" applyBorder="1" applyProtection="1">
      <protection locked="0"/>
    </xf>
    <xf numFmtId="0" fontId="10" fillId="9" borderId="7" xfId="0" applyFont="1" applyFill="1" applyBorder="1" applyProtection="1">
      <protection locked="0"/>
    </xf>
    <xf numFmtId="0" fontId="8" fillId="9" borderId="8" xfId="0" applyFont="1" applyFill="1" applyBorder="1" applyProtection="1">
      <protection locked="0"/>
    </xf>
    <xf numFmtId="0" fontId="17" fillId="7" borderId="7" xfId="0" applyFont="1" applyFill="1" applyBorder="1" applyProtection="1">
      <protection locked="0"/>
    </xf>
    <xf numFmtId="0" fontId="18" fillId="7" borderId="8" xfId="0" applyFont="1" applyFill="1" applyBorder="1" applyProtection="1">
      <protection locked="0"/>
    </xf>
    <xf numFmtId="0" fontId="10" fillId="6" borderId="4" xfId="0" applyFont="1" applyFill="1" applyBorder="1" applyProtection="1">
      <protection locked="0"/>
    </xf>
    <xf numFmtId="0" fontId="8" fillId="6" borderId="0" xfId="0" applyFont="1" applyFill="1" applyBorder="1" applyProtection="1">
      <protection locked="0"/>
    </xf>
    <xf numFmtId="0" fontId="10" fillId="8" borderId="4" xfId="0" applyFont="1" applyFill="1" applyBorder="1" applyProtection="1">
      <protection locked="0"/>
    </xf>
    <xf numFmtId="0" fontId="8" fillId="8" borderId="0" xfId="0" applyFont="1" applyFill="1" applyBorder="1" applyProtection="1">
      <protection locked="0"/>
    </xf>
    <xf numFmtId="0" fontId="10" fillId="8" borderId="0" xfId="0" applyFont="1" applyFill="1" applyBorder="1" applyProtection="1">
      <protection locked="0"/>
    </xf>
    <xf numFmtId="0" fontId="10" fillId="9" borderId="4" xfId="0" applyFont="1" applyFill="1" applyBorder="1" applyProtection="1">
      <protection locked="0"/>
    </xf>
    <xf numFmtId="0" fontId="8" fillId="9" borderId="0" xfId="0" applyFont="1" applyFill="1" applyBorder="1" applyProtection="1">
      <protection locked="0"/>
    </xf>
    <xf numFmtId="0" fontId="17" fillId="7" borderId="4" xfId="0" applyFont="1" applyFill="1" applyBorder="1" applyProtection="1">
      <protection locked="0"/>
    </xf>
    <xf numFmtId="0" fontId="18" fillId="7" borderId="0" xfId="0" applyFont="1" applyFill="1" applyBorder="1" applyProtection="1">
      <protection locked="0"/>
    </xf>
    <xf numFmtId="0" fontId="10" fillId="6" borderId="0" xfId="0" applyFont="1" applyFill="1" applyBorder="1" applyProtection="1">
      <protection locked="0"/>
    </xf>
    <xf numFmtId="0" fontId="17" fillId="7" borderId="4" xfId="0" applyFont="1" applyFill="1" applyBorder="1" applyAlignment="1" applyProtection="1">
      <alignment horizontal="left"/>
      <protection locked="0"/>
    </xf>
    <xf numFmtId="0" fontId="17" fillId="7" borderId="0" xfId="0" applyFont="1" applyFill="1" applyBorder="1" applyProtection="1">
      <protection locked="0"/>
    </xf>
    <xf numFmtId="0" fontId="11" fillId="9" borderId="0" xfId="0" applyFont="1" applyFill="1" applyBorder="1" applyProtection="1">
      <protection locked="0"/>
    </xf>
    <xf numFmtId="0" fontId="16" fillId="0" borderId="0" xfId="0" applyFont="1" applyFill="1" applyBorder="1" applyProtection="1">
      <protection locked="0"/>
    </xf>
    <xf numFmtId="0" fontId="8" fillId="0" borderId="0" xfId="0" applyFont="1" applyFill="1" applyBorder="1" applyProtection="1">
      <protection locked="0"/>
    </xf>
    <xf numFmtId="0" fontId="16" fillId="0" borderId="12" xfId="0" applyFont="1" applyFill="1" applyBorder="1" applyProtection="1">
      <protection locked="0"/>
    </xf>
    <xf numFmtId="0" fontId="8" fillId="0" borderId="12" xfId="0" applyFont="1" applyFill="1" applyBorder="1" applyProtection="1">
      <protection locked="0"/>
    </xf>
    <xf numFmtId="0" fontId="2" fillId="0" borderId="0" xfId="0" applyFont="1" applyFill="1" applyBorder="1" applyProtection="1">
      <protection locked="0"/>
    </xf>
    <xf numFmtId="0" fontId="3" fillId="0" borderId="1"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11" fillId="0" borderId="17"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24"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17" fillId="3" borderId="9" xfId="0" applyFont="1" applyFill="1" applyBorder="1" applyProtection="1"/>
    <xf numFmtId="0" fontId="17" fillId="3" borderId="10" xfId="0" applyFont="1" applyFill="1" applyBorder="1" applyProtection="1"/>
    <xf numFmtId="0" fontId="11" fillId="10" borderId="9" xfId="0" applyFont="1" applyFill="1" applyBorder="1" applyProtection="1"/>
    <xf numFmtId="0" fontId="11" fillId="10" borderId="10" xfId="0" applyFont="1" applyFill="1" applyBorder="1" applyProtection="1"/>
    <xf numFmtId="0" fontId="10" fillId="4" borderId="9" xfId="0" applyFont="1" applyFill="1" applyBorder="1" applyProtection="1"/>
    <xf numFmtId="0" fontId="10" fillId="4" borderId="10" xfId="0" applyFont="1" applyFill="1" applyBorder="1" applyProtection="1"/>
    <xf numFmtId="0" fontId="9" fillId="5" borderId="9" xfId="0" applyFont="1" applyFill="1" applyBorder="1" applyProtection="1"/>
    <xf numFmtId="0" fontId="9" fillId="5" borderId="10" xfId="0" applyFont="1" applyFill="1" applyBorder="1" applyProtection="1"/>
    <xf numFmtId="0" fontId="9" fillId="2" borderId="9" xfId="0" applyFont="1" applyFill="1" applyBorder="1" applyProtection="1"/>
    <xf numFmtId="0" fontId="9" fillId="2" borderId="10" xfId="0" applyFont="1" applyFill="1" applyBorder="1" applyProtection="1"/>
    <xf numFmtId="0" fontId="14" fillId="0" borderId="4" xfId="0" applyFont="1" applyFill="1" applyBorder="1" applyAlignment="1" applyProtection="1">
      <alignment horizontal="left"/>
    </xf>
    <xf numFmtId="0" fontId="14" fillId="0" borderId="11" xfId="0" applyFont="1" applyFill="1" applyBorder="1" applyAlignment="1" applyProtection="1">
      <alignment horizontal="left"/>
    </xf>
    <xf numFmtId="0" fontId="13" fillId="0" borderId="0" xfId="0" applyFont="1" applyFill="1" applyBorder="1" applyProtection="1"/>
    <xf numFmtId="0" fontId="13" fillId="0" borderId="12" xfId="0" applyFont="1" applyFill="1" applyBorder="1" applyProtection="1"/>
    <xf numFmtId="0" fontId="14" fillId="0" borderId="4" xfId="0" applyFont="1" applyFill="1" applyBorder="1" applyProtection="1"/>
    <xf numFmtId="0" fontId="14" fillId="0" borderId="11" xfId="0" applyFont="1" applyFill="1" applyBorder="1" applyProtection="1"/>
    <xf numFmtId="0" fontId="10" fillId="6" borderId="9" xfId="0" applyFont="1" applyFill="1" applyBorder="1" applyProtection="1"/>
    <xf numFmtId="0" fontId="10" fillId="6" borderId="10" xfId="0" applyFont="1" applyFill="1" applyBorder="1" applyProtection="1"/>
    <xf numFmtId="0" fontId="10" fillId="8" borderId="9" xfId="0" applyFont="1" applyFill="1" applyBorder="1" applyProtection="1"/>
    <xf numFmtId="0" fontId="10" fillId="8" borderId="10" xfId="0" applyFont="1" applyFill="1" applyBorder="1" applyProtection="1"/>
    <xf numFmtId="0" fontId="10" fillId="9" borderId="9" xfId="0" applyFont="1" applyFill="1" applyBorder="1" applyProtection="1"/>
    <xf numFmtId="0" fontId="10" fillId="9" borderId="10" xfId="0" applyFont="1" applyFill="1" applyBorder="1" applyProtection="1"/>
    <xf numFmtId="0" fontId="11" fillId="9" borderId="10" xfId="0" applyFont="1" applyFill="1" applyBorder="1" applyProtection="1"/>
    <xf numFmtId="0" fontId="17" fillId="7" borderId="9" xfId="0" applyFont="1" applyFill="1" applyBorder="1" applyProtection="1"/>
    <xf numFmtId="0" fontId="17" fillId="7" borderId="10" xfId="0" applyFont="1" applyFill="1" applyBorder="1" applyProtection="1"/>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Alignment="1" applyProtection="1">
      <alignment vertical="center"/>
    </xf>
    <xf numFmtId="0" fontId="19" fillId="3" borderId="4" xfId="0" applyFont="1" applyFill="1" applyBorder="1" applyAlignment="1" applyProtection="1">
      <alignment horizontal="left"/>
    </xf>
    <xf numFmtId="0" fontId="21" fillId="10" borderId="4" xfId="0" applyFont="1" applyFill="1" applyBorder="1" applyAlignment="1" applyProtection="1">
      <alignment horizontal="left"/>
    </xf>
    <xf numFmtId="0" fontId="20" fillId="4" borderId="4" xfId="0" applyFont="1" applyFill="1" applyBorder="1" applyAlignment="1" applyProtection="1">
      <alignment horizontal="left"/>
    </xf>
    <xf numFmtId="0" fontId="12" fillId="5" borderId="4" xfId="0" applyFont="1" applyFill="1" applyBorder="1" applyAlignment="1" applyProtection="1">
      <alignment horizontal="left"/>
    </xf>
    <xf numFmtId="0" fontId="12" fillId="2" borderId="4" xfId="0" applyFont="1" applyFill="1" applyBorder="1" applyAlignment="1" applyProtection="1">
      <alignment horizontal="left"/>
    </xf>
    <xf numFmtId="0" fontId="20" fillId="6" borderId="4" xfId="0" applyFont="1" applyFill="1" applyBorder="1" applyAlignment="1" applyProtection="1">
      <alignment horizontal="left"/>
    </xf>
    <xf numFmtId="0" fontId="20" fillId="8" borderId="4" xfId="0" applyFont="1" applyFill="1" applyBorder="1" applyAlignment="1" applyProtection="1">
      <alignment horizontal="left"/>
    </xf>
    <xf numFmtId="0" fontId="21" fillId="9" borderId="4" xfId="0" applyFont="1" applyFill="1" applyBorder="1" applyProtection="1"/>
    <xf numFmtId="0" fontId="19" fillId="7" borderId="4" xfId="0" applyFont="1" applyFill="1" applyBorder="1" applyAlignment="1" applyProtection="1">
      <alignment horizontal="left"/>
    </xf>
    <xf numFmtId="0" fontId="28" fillId="0" borderId="0" xfId="0" applyFont="1" applyFill="1" applyBorder="1" applyProtection="1">
      <protection locked="0"/>
    </xf>
    <xf numFmtId="14" fontId="8" fillId="0" borderId="0" xfId="0" applyNumberFormat="1" applyFont="1" applyFill="1" applyProtection="1">
      <protection locked="0"/>
    </xf>
    <xf numFmtId="0" fontId="11" fillId="0" borderId="0" xfId="0" applyFont="1" applyFill="1" applyProtection="1">
      <protection locked="0"/>
    </xf>
    <xf numFmtId="0" fontId="8" fillId="0" borderId="0" xfId="0" applyFont="1" applyFill="1" applyAlignment="1" applyProtection="1">
      <alignment horizontal="center"/>
    </xf>
    <xf numFmtId="0" fontId="11" fillId="0" borderId="0" xfId="0" applyFont="1" applyFill="1" applyAlignment="1" applyProtection="1">
      <alignment horizontal="center"/>
    </xf>
    <xf numFmtId="0" fontId="2"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3" fillId="0" borderId="0" xfId="0" applyFont="1" applyFill="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xf>
    <xf numFmtId="0" fontId="5" fillId="0" borderId="0" xfId="0" applyFont="1" applyFill="1" applyProtection="1">
      <protection locked="0"/>
    </xf>
    <xf numFmtId="164" fontId="8" fillId="0" borderId="0" xfId="0" applyNumberFormat="1" applyFont="1" applyFill="1" applyAlignment="1" applyProtection="1">
      <alignment horizontal="center"/>
      <protection locked="0"/>
    </xf>
    <xf numFmtId="164" fontId="11" fillId="0" borderId="0" xfId="0" applyNumberFormat="1" applyFont="1" applyFill="1" applyAlignment="1" applyProtection="1">
      <alignment horizontal="center"/>
      <protection locked="0"/>
    </xf>
    <xf numFmtId="164" fontId="5" fillId="0" borderId="0" xfId="0" applyNumberFormat="1" applyFont="1" applyFill="1" applyAlignment="1" applyProtection="1">
      <alignment horizontal="center"/>
      <protection locked="0"/>
    </xf>
    <xf numFmtId="164" fontId="2" fillId="0" borderId="0" xfId="0" applyNumberFormat="1" applyFont="1" applyFill="1" applyAlignment="1" applyProtection="1">
      <alignment horizontal="center"/>
      <protection locked="0"/>
    </xf>
    <xf numFmtId="164" fontId="8" fillId="0" borderId="0" xfId="0" applyNumberFormat="1" applyFont="1" applyFill="1" applyAlignment="1" applyProtection="1">
      <alignment horizontal="center"/>
    </xf>
    <xf numFmtId="164" fontId="11" fillId="0" borderId="0" xfId="0" applyNumberFormat="1" applyFont="1" applyFill="1" applyAlignment="1" applyProtection="1">
      <alignment horizontal="center"/>
    </xf>
    <xf numFmtId="164" fontId="5" fillId="0" borderId="0" xfId="0" applyNumberFormat="1" applyFont="1" applyFill="1" applyAlignment="1" applyProtection="1">
      <alignment horizontal="center"/>
    </xf>
    <xf numFmtId="0" fontId="5" fillId="0" borderId="0" xfId="0" applyFont="1" applyFill="1" applyAlignment="1" applyProtection="1">
      <alignment horizontal="center"/>
    </xf>
    <xf numFmtId="164" fontId="2" fillId="0" borderId="0" xfId="0" applyNumberFormat="1" applyFont="1" applyFill="1" applyAlignment="1" applyProtection="1">
      <alignment horizontal="center"/>
    </xf>
    <xf numFmtId="0" fontId="2" fillId="0" borderId="0" xfId="0" applyFont="1" applyFill="1" applyAlignment="1" applyProtection="1">
      <alignment horizontal="center"/>
    </xf>
    <xf numFmtId="0" fontId="3" fillId="0" borderId="0" xfId="0" applyFont="1" applyFill="1" applyAlignment="1" applyProtection="1">
      <alignment horizontal="center" vertical="center"/>
    </xf>
    <xf numFmtId="164" fontId="29" fillId="10" borderId="0" xfId="0" applyNumberFormat="1" applyFont="1" applyFill="1" applyAlignment="1" applyProtection="1">
      <alignment horizontal="center" vertical="center"/>
    </xf>
    <xf numFmtId="0" fontId="6" fillId="0" borderId="0" xfId="1" applyFont="1" applyFill="1" applyAlignment="1" applyProtection="1">
      <alignment horizontal="left"/>
      <protection locked="0"/>
    </xf>
    <xf numFmtId="0" fontId="6" fillId="0" borderId="0" xfId="1" applyFont="1" applyFill="1" applyAlignment="1" applyProtection="1">
      <alignment horizontal="center"/>
      <protection locked="0"/>
    </xf>
    <xf numFmtId="0" fontId="26" fillId="13" borderId="0" xfId="0" applyFont="1" applyFill="1" applyAlignment="1" applyProtection="1">
      <alignment vertical="center"/>
      <protection locked="0"/>
    </xf>
    <xf numFmtId="0" fontId="26" fillId="13" borderId="0" xfId="0" applyFont="1" applyFill="1" applyAlignment="1" applyProtection="1">
      <alignment horizontal="center" vertical="center"/>
      <protection locked="0"/>
    </xf>
    <xf numFmtId="0" fontId="26" fillId="13" borderId="0" xfId="0" applyFont="1" applyFill="1" applyAlignment="1" applyProtection="1">
      <alignment horizontal="center" vertical="center"/>
    </xf>
    <xf numFmtId="0" fontId="25" fillId="14" borderId="23" xfId="0" applyFont="1" applyFill="1" applyBorder="1" applyAlignment="1" applyProtection="1">
      <alignment horizontal="center" vertical="center"/>
    </xf>
    <xf numFmtId="0" fontId="25" fillId="14" borderId="24" xfId="0" applyFont="1" applyFill="1" applyBorder="1" applyAlignment="1" applyProtection="1">
      <alignment horizontal="center" vertical="center"/>
    </xf>
    <xf numFmtId="0" fontId="25" fillId="14" borderId="10" xfId="0" applyFont="1" applyFill="1" applyBorder="1" applyAlignment="1" applyProtection="1">
      <alignment horizontal="center" vertical="center"/>
    </xf>
    <xf numFmtId="0" fontId="27" fillId="14" borderId="23" xfId="0" applyFont="1" applyFill="1" applyBorder="1" applyAlignment="1" applyProtection="1">
      <alignment horizontal="center" vertical="center"/>
    </xf>
    <xf numFmtId="0" fontId="27" fillId="14" borderId="24" xfId="0" applyFont="1" applyFill="1" applyBorder="1" applyAlignment="1" applyProtection="1">
      <alignment horizontal="center" vertical="center"/>
    </xf>
    <xf numFmtId="0" fontId="11" fillId="13" borderId="17" xfId="0" applyFont="1" applyFill="1" applyBorder="1" applyAlignment="1" applyProtection="1">
      <alignment horizontal="center" vertical="center"/>
      <protection locked="0"/>
    </xf>
    <xf numFmtId="0" fontId="11" fillId="13" borderId="18" xfId="0" applyFont="1" applyFill="1" applyBorder="1" applyAlignment="1" applyProtection="1">
      <alignment horizontal="center" vertical="center"/>
      <protection locked="0"/>
    </xf>
    <xf numFmtId="0" fontId="25" fillId="15" borderId="23" xfId="0" applyFont="1" applyFill="1" applyBorder="1" applyAlignment="1" applyProtection="1">
      <alignment horizontal="center" vertical="center"/>
    </xf>
    <xf numFmtId="0" fontId="25" fillId="15" borderId="24" xfId="0" applyFont="1" applyFill="1" applyBorder="1" applyAlignment="1" applyProtection="1">
      <alignment horizontal="center" vertical="center"/>
    </xf>
    <xf numFmtId="0" fontId="25" fillId="15" borderId="0" xfId="0" applyFont="1" applyFill="1" applyBorder="1" applyAlignment="1" applyProtection="1">
      <alignment horizontal="center" vertical="center"/>
    </xf>
    <xf numFmtId="0" fontId="25" fillId="15" borderId="10" xfId="0" applyFont="1" applyFill="1" applyBorder="1" applyAlignment="1" applyProtection="1">
      <alignment horizontal="center" vertical="center"/>
    </xf>
    <xf numFmtId="0" fontId="6" fillId="0" borderId="0" xfId="1" applyFont="1" applyFill="1" applyAlignment="1" applyProtection="1">
      <alignment horizontal="left"/>
      <protection locked="0"/>
    </xf>
    <xf numFmtId="0" fontId="6" fillId="0" borderId="0" xfId="1" applyFont="1" applyFill="1" applyAlignment="1" applyProtection="1">
      <alignment horizontal="center"/>
      <protection locked="0"/>
    </xf>
    <xf numFmtId="0" fontId="25" fillId="15" borderId="5" xfId="0" applyFont="1" applyFill="1" applyBorder="1" applyAlignment="1" applyProtection="1">
      <alignment horizontal="center" vertical="center"/>
    </xf>
    <xf numFmtId="0" fontId="25" fillId="15" borderId="6" xfId="0" applyFont="1" applyFill="1" applyBorder="1" applyAlignment="1" applyProtection="1">
      <alignment horizontal="center" vertical="center"/>
    </xf>
    <xf numFmtId="0" fontId="25" fillId="15" borderId="15" xfId="0" applyFont="1" applyFill="1" applyBorder="1" applyAlignment="1" applyProtection="1">
      <alignment horizontal="center" vertical="center"/>
    </xf>
    <xf numFmtId="0" fontId="25" fillId="14" borderId="5" xfId="0" applyFont="1" applyFill="1" applyBorder="1" applyAlignment="1" applyProtection="1">
      <alignment horizontal="center" vertical="center"/>
    </xf>
    <xf numFmtId="0" fontId="25" fillId="14" borderId="6" xfId="0" applyFont="1" applyFill="1" applyBorder="1" applyAlignment="1" applyProtection="1">
      <alignment horizontal="center" vertical="center"/>
    </xf>
    <xf numFmtId="0" fontId="5" fillId="0" borderId="19"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25" fillId="14" borderId="15" xfId="0" applyFont="1" applyFill="1" applyBorder="1" applyAlignment="1" applyProtection="1">
      <alignment horizontal="center" vertical="center"/>
    </xf>
    <xf numFmtId="0" fontId="5" fillId="0" borderId="20" xfId="0" applyFont="1" applyFill="1" applyBorder="1" applyAlignment="1" applyProtection="1">
      <alignment horizontal="left" vertical="center"/>
    </xf>
    <xf numFmtId="0" fontId="27" fillId="14" borderId="5" xfId="0" applyFont="1" applyFill="1" applyBorder="1" applyAlignment="1" applyProtection="1">
      <alignment horizontal="center" vertical="center"/>
    </xf>
    <xf numFmtId="0" fontId="27" fillId="14" borderId="6" xfId="0" applyFont="1" applyFill="1" applyBorder="1" applyAlignment="1" applyProtection="1">
      <alignment horizontal="center" vertical="center"/>
    </xf>
    <xf numFmtId="0" fontId="5" fillId="0" borderId="14" xfId="0" applyFont="1" applyFill="1" applyBorder="1" applyAlignment="1" applyProtection="1">
      <alignment horizontal="left" vertical="center"/>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25" fillId="15" borderId="21" xfId="0" applyFont="1" applyFill="1" applyBorder="1" applyAlignment="1" applyProtection="1">
      <alignment horizontal="center" vertical="center"/>
    </xf>
    <xf numFmtId="0" fontId="25" fillId="15" borderId="22" xfId="0" applyFont="1" applyFill="1" applyBorder="1" applyAlignment="1" applyProtection="1">
      <alignment horizontal="center" vertical="center"/>
    </xf>
    <xf numFmtId="0" fontId="25" fillId="15" borderId="9" xfId="0" applyFont="1" applyFill="1" applyBorder="1" applyAlignment="1" applyProtection="1">
      <alignment horizontal="center" vertical="center"/>
    </xf>
    <xf numFmtId="0" fontId="25" fillId="14" borderId="21" xfId="0" applyFont="1" applyFill="1" applyBorder="1" applyAlignment="1" applyProtection="1">
      <alignment horizontal="center" vertical="center"/>
    </xf>
    <xf numFmtId="0" fontId="25" fillId="14" borderId="22" xfId="0" applyFont="1" applyFill="1" applyBorder="1" applyAlignment="1" applyProtection="1">
      <alignment horizontal="center" vertical="center"/>
    </xf>
    <xf numFmtId="0" fontId="25" fillId="14" borderId="9" xfId="0" applyFont="1" applyFill="1" applyBorder="1" applyAlignment="1" applyProtection="1">
      <alignment horizontal="center" vertical="center"/>
    </xf>
    <xf numFmtId="0" fontId="25" fillId="12" borderId="5" xfId="0" applyFont="1" applyFill="1" applyBorder="1" applyAlignment="1" applyProtection="1">
      <alignment horizontal="center" vertical="center"/>
    </xf>
    <xf numFmtId="0" fontId="25" fillId="12" borderId="6" xfId="0" applyFont="1" applyFill="1" applyBorder="1" applyAlignment="1" applyProtection="1">
      <alignment horizontal="center" vertical="center"/>
    </xf>
    <xf numFmtId="0" fontId="25" fillId="12" borderId="15" xfId="0" applyFont="1" applyFill="1" applyBorder="1" applyAlignment="1" applyProtection="1">
      <alignment horizontal="center" vertical="center"/>
    </xf>
    <xf numFmtId="0" fontId="27" fillId="12" borderId="5" xfId="0" applyFont="1" applyFill="1" applyBorder="1" applyAlignment="1" applyProtection="1">
      <alignment horizontal="center" vertical="center"/>
    </xf>
    <xf numFmtId="0" fontId="27" fillId="12" borderId="6" xfId="0" applyFont="1" applyFill="1" applyBorder="1" applyAlignment="1" applyProtection="1">
      <alignment horizontal="center" vertical="center"/>
    </xf>
    <xf numFmtId="0" fontId="25" fillId="11" borderId="5" xfId="0" applyFont="1" applyFill="1" applyBorder="1" applyAlignment="1" applyProtection="1">
      <alignment horizontal="center" vertical="center"/>
    </xf>
    <xf numFmtId="0" fontId="25" fillId="11" borderId="6" xfId="0" applyFont="1" applyFill="1" applyBorder="1" applyAlignment="1" applyProtection="1">
      <alignment horizontal="center" vertical="center"/>
    </xf>
    <xf numFmtId="0" fontId="25" fillId="11" borderId="15" xfId="0" applyFont="1" applyFill="1" applyBorder="1" applyAlignment="1" applyProtection="1">
      <alignment horizontal="center" vertical="center"/>
    </xf>
    <xf numFmtId="0" fontId="7" fillId="0" borderId="1" xfId="0" applyFont="1" applyFill="1" applyBorder="1" applyAlignment="1" applyProtection="1">
      <alignment horizontal="center"/>
    </xf>
    <xf numFmtId="0" fontId="7" fillId="0" borderId="2" xfId="0" applyFont="1" applyFill="1" applyBorder="1" applyAlignment="1" applyProtection="1">
      <alignment horizontal="center"/>
    </xf>
    <xf numFmtId="0" fontId="7" fillId="0" borderId="3" xfId="0" applyFont="1" applyFill="1" applyBorder="1" applyAlignment="1" applyProtection="1">
      <alignment horizontal="center"/>
    </xf>
    <xf numFmtId="0" fontId="23" fillId="0" borderId="7" xfId="0" applyFont="1" applyFill="1" applyBorder="1" applyAlignment="1" applyProtection="1">
      <alignment horizontal="left" vertical="center"/>
    </xf>
    <xf numFmtId="0" fontId="23" fillId="0" borderId="8"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12" xfId="0" applyFont="1" applyFill="1" applyBorder="1" applyAlignment="1" applyProtection="1">
      <alignment horizontal="left" vertical="center"/>
    </xf>
    <xf numFmtId="0" fontId="11" fillId="0" borderId="8" xfId="0" applyFont="1" applyFill="1" applyBorder="1" applyAlignment="1" applyProtection="1">
      <alignment horizontal="left" vertical="center"/>
    </xf>
    <xf numFmtId="0" fontId="11" fillId="0" borderId="12" xfId="0" applyFont="1" applyFill="1" applyBorder="1" applyAlignment="1" applyProtection="1">
      <alignment horizontal="left" vertical="center"/>
    </xf>
    <xf numFmtId="0" fontId="22" fillId="0" borderId="9"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cellXfs>
  <cellStyles count="2">
    <cellStyle name="Hyperlink" xfId="1" builtinId="8"/>
    <cellStyle name="Normal" xfId="0" builtinId="0"/>
  </cellStyles>
  <dxfs count="1400">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
      <font>
        <color theme="0"/>
      </font>
      <fill>
        <patternFill>
          <bgColor rgb="FF993366"/>
        </patternFill>
      </fill>
    </dxf>
    <dxf>
      <font>
        <color theme="1"/>
      </font>
      <fill>
        <patternFill>
          <bgColor rgb="FF00FFFF"/>
        </patternFill>
      </fill>
    </dxf>
    <dxf>
      <font>
        <color theme="0"/>
      </font>
      <fill>
        <patternFill>
          <bgColor rgb="FFFF0000"/>
        </patternFill>
      </fill>
    </dxf>
    <dxf>
      <font>
        <color theme="0"/>
      </font>
      <fill>
        <patternFill>
          <bgColor rgb="FF0000FF"/>
        </patternFill>
      </fill>
    </dxf>
    <dxf>
      <font>
        <color theme="1"/>
      </font>
      <fill>
        <patternFill>
          <bgColor rgb="FFFFFF00"/>
        </patternFill>
      </fill>
    </dxf>
    <dxf>
      <fill>
        <patternFill>
          <bgColor rgb="FFFF9900"/>
        </patternFill>
      </fill>
    </dxf>
    <dxf>
      <font>
        <color theme="1"/>
      </font>
      <fill>
        <patternFill>
          <bgColor rgb="FFCC99FF"/>
        </patternFill>
      </fill>
    </dxf>
    <dxf>
      <font>
        <color theme="0"/>
      </font>
      <fill>
        <patternFill>
          <bgColor rgb="FF333333"/>
        </patternFill>
      </fill>
    </dxf>
    <dxf>
      <font>
        <color theme="1"/>
      </font>
      <fill>
        <patternFill>
          <bgColor rgb="FF00FF00"/>
        </patternFill>
      </fill>
    </dxf>
    <dxf>
      <font>
        <color theme="0"/>
      </font>
      <fill>
        <patternFill>
          <bgColor rgb="FF808080"/>
        </patternFill>
      </fill>
    </dxf>
  </dxfs>
  <tableStyles count="0" defaultTableStyle="TableStyleMedium2" defaultPivotStyle="PivotStyleLight16"/>
  <colors>
    <mruColors>
      <color rgb="FFFFCC99"/>
      <color rgb="FFFFCCFF"/>
      <color rgb="FFFF9900"/>
      <color rgb="FF00FFFF"/>
      <color rgb="FF00FFCC"/>
      <color rgb="FFFF0000"/>
      <color rgb="FF00FF00"/>
      <color rgb="FFCC99FF"/>
      <color rgb="FF3333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5" fmlaLink="#REF!" max="2500" min="1900" page="10" val="1997"/>
</file>

<file path=xl/ctrlProps/ctrlProp2.xml><?xml version="1.0" encoding="utf-8"?>
<formControlPr xmlns="http://schemas.microsoft.com/office/spreadsheetml/2009/9/main" objectType="Spin" dx="15" fmlaLink="$A$1" max="2500" min="1900" page="10" val="202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19050</xdr:colOff>
          <xdr:row>0</xdr:row>
          <xdr:rowOff>0</xdr:rowOff>
        </xdr:from>
        <xdr:to>
          <xdr:col>22</xdr:col>
          <xdr:colOff>209550</xdr:colOff>
          <xdr:row>0</xdr:row>
          <xdr:rowOff>0</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177800</xdr:colOff>
          <xdr:row>0</xdr:row>
          <xdr:rowOff>158750</xdr:rowOff>
        </xdr:to>
        <xdr:sp macro="" textlink="">
          <xdr:nvSpPr>
            <xdr:cNvPr id="4098" name="Spinner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celikkiran/Documents/tjk/YARISPROGRAMLARI/2020/_ozet_yaris_gunleri_ve_gunluk_ko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ZET_GUNLER"/>
      <sheetName val="KOSU_ADET"/>
      <sheetName val="TAKVIM_KYSLMA"/>
    </sheetNames>
    <sheetDataSet>
      <sheetData sheetId="0"/>
      <sheetData sheetId="1">
        <row r="13">
          <cell r="H13">
            <v>648</v>
          </cell>
        </row>
        <row r="23">
          <cell r="H23">
            <v>699</v>
          </cell>
        </row>
        <row r="35">
          <cell r="H35">
            <v>869</v>
          </cell>
        </row>
        <row r="54">
          <cell r="H54">
            <v>0</v>
          </cell>
        </row>
        <row r="65">
          <cell r="H65">
            <v>1006</v>
          </cell>
        </row>
        <row r="72">
          <cell r="H72">
            <v>652</v>
          </cell>
        </row>
        <row r="77">
          <cell r="H77">
            <v>161</v>
          </cell>
        </row>
        <row r="82">
          <cell r="H82">
            <v>282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V95"/>
  <sheetViews>
    <sheetView showZeros="0" tabSelected="1" showOutlineSymbols="0" zoomScale="85" zoomScaleNormal="85" workbookViewId="0">
      <selection activeCell="B10" sqref="B10"/>
    </sheetView>
  </sheetViews>
  <sheetFormatPr defaultRowHeight="12.5" x14ac:dyDescent="0.25"/>
  <cols>
    <col min="1" max="1" width="4.81640625" style="2" bestFit="1" customWidth="1"/>
    <col min="2" max="13" width="3.81640625" style="2" customWidth="1"/>
    <col min="14" max="14" width="4.81640625" style="2" customWidth="1"/>
    <col min="15" max="26" width="3.81640625" style="2" customWidth="1"/>
    <col min="27" max="27" width="4.81640625" style="2" bestFit="1" customWidth="1"/>
    <col min="28" max="39" width="3.81640625" style="2" customWidth="1"/>
    <col min="40" max="40" width="8.7265625" style="2"/>
    <col min="41" max="41" width="9.36328125" style="2" hidden="1" customWidth="1"/>
    <col min="42" max="42" width="4.1796875" style="2" hidden="1" customWidth="1"/>
    <col min="43" max="43" width="1.90625" style="2" hidden="1" customWidth="1"/>
    <col min="44" max="44" width="14.6328125" style="2" hidden="1" customWidth="1"/>
    <col min="45" max="45" width="9.90625" style="118" hidden="1" customWidth="1"/>
    <col min="46" max="46" width="8.7265625" style="118" hidden="1" customWidth="1"/>
    <col min="47" max="47" width="14.54296875" style="118" hidden="1" customWidth="1"/>
    <col min="48" max="48" width="8.7265625" style="2" hidden="1" customWidth="1"/>
    <col min="49" max="16384" width="8.7265625" style="2"/>
  </cols>
  <sheetData>
    <row r="1" spans="1:47" ht="38" thickBot="1" x14ac:dyDescent="0.8">
      <c r="A1" s="113">
        <v>2020</v>
      </c>
      <c r="B1" s="183" t="str">
        <f>byil &amp;" YARIŞ TAKVİMİ"</f>
        <v>2020 YARIŞ TAKVİMİ</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5"/>
    </row>
    <row r="2" spans="1:47" x14ac:dyDescent="0.25">
      <c r="F2" s="3"/>
    </row>
    <row r="3" spans="1:47" ht="13" thickBot="1" x14ac:dyDescent="0.3">
      <c r="B3" s="4"/>
      <c r="C3" s="4"/>
      <c r="D3" s="4"/>
      <c r="E3" s="4"/>
      <c r="F3" s="4"/>
    </row>
    <row r="4" spans="1:47" s="3" customFormat="1" ht="12.5" customHeight="1" x14ac:dyDescent="0.25">
      <c r="B4" s="5" t="s">
        <v>20</v>
      </c>
      <c r="C4" s="6"/>
      <c r="D4" s="6"/>
      <c r="E4" s="6"/>
      <c r="F4" s="75">
        <f>COUNTIF(A27:AM40,"İST")+COUNTIF(A44:E57,"İST")</f>
        <v>30</v>
      </c>
      <c r="I4" s="7"/>
      <c r="J4" s="8"/>
      <c r="K4" s="8"/>
      <c r="L4" s="8"/>
      <c r="M4" s="77">
        <f>COUNTIF(A27:AM40,"ANK")+COUNTIF(A44:E57,"ANK")</f>
        <v>0</v>
      </c>
      <c r="O4" s="9" t="s">
        <v>21</v>
      </c>
      <c r="P4" s="10"/>
      <c r="Q4" s="11"/>
      <c r="R4" s="11"/>
      <c r="S4" s="79">
        <f>COUNTIF(A27:AM40,"İZM")+COUNTIF(A44:E57,"İZM")</f>
        <v>45</v>
      </c>
      <c r="V4" s="12" t="s">
        <v>22</v>
      </c>
      <c r="W4" s="13"/>
      <c r="X4" s="13"/>
      <c r="Y4" s="13"/>
      <c r="Z4" s="81">
        <f>COUNTIF(A27:AM40,"ADA")+COUNTIF(A44:E57,"ADA")</f>
        <v>44</v>
      </c>
      <c r="AB4" s="14" t="s">
        <v>19</v>
      </c>
      <c r="AC4" s="15"/>
      <c r="AD4" s="15"/>
      <c r="AE4" s="15"/>
      <c r="AF4" s="83">
        <f>COUNTIF(A27:AM40,"BUR")+COUNTIF(A44:E57,"BUR")</f>
        <v>29</v>
      </c>
      <c r="AI4" s="186">
        <f>byil</f>
        <v>2020</v>
      </c>
      <c r="AJ4" s="187"/>
      <c r="AK4" s="190" t="s">
        <v>40</v>
      </c>
      <c r="AL4" s="190"/>
      <c r="AM4" s="192">
        <f>M20+S20+Z20+F10+AF10+S10+M10+Z10+F20+AF20</f>
        <v>742</v>
      </c>
      <c r="AR4" s="115" t="s">
        <v>82</v>
      </c>
      <c r="AS4" s="119" t="s">
        <v>56</v>
      </c>
      <c r="AT4" s="119" t="s">
        <v>57</v>
      </c>
      <c r="AU4" s="119" t="s">
        <v>37</v>
      </c>
    </row>
    <row r="5" spans="1:47" s="3" customFormat="1" ht="10.5" customHeight="1" thickBot="1" x14ac:dyDescent="0.3">
      <c r="B5" s="16" t="s">
        <v>84</v>
      </c>
      <c r="C5" s="17"/>
      <c r="D5" s="17"/>
      <c r="E5" s="17"/>
      <c r="F5" s="76"/>
      <c r="I5" s="18"/>
      <c r="J5" s="19"/>
      <c r="K5" s="19"/>
      <c r="L5" s="19"/>
      <c r="M5" s="78"/>
      <c r="O5" s="20" t="s">
        <v>83</v>
      </c>
      <c r="P5" s="21"/>
      <c r="Q5" s="22"/>
      <c r="R5" s="22"/>
      <c r="S5" s="80"/>
      <c r="U5" s="114"/>
      <c r="V5" s="23" t="s">
        <v>85</v>
      </c>
      <c r="W5" s="24"/>
      <c r="X5" s="24"/>
      <c r="Y5" s="24"/>
      <c r="Z5" s="82"/>
      <c r="AB5" s="25" t="s">
        <v>99</v>
      </c>
      <c r="AC5" s="26"/>
      <c r="AD5" s="26"/>
      <c r="AE5" s="26"/>
      <c r="AF5" s="84"/>
      <c r="AI5" s="188"/>
      <c r="AJ5" s="189"/>
      <c r="AK5" s="191"/>
      <c r="AL5" s="191"/>
      <c r="AM5" s="193"/>
      <c r="AN5" s="27"/>
      <c r="AO5" s="115" t="s">
        <v>55</v>
      </c>
      <c r="AR5" s="3" t="s">
        <v>58</v>
      </c>
      <c r="AS5" s="125">
        <f>1.1*8770000</f>
        <v>9647000</v>
      </c>
      <c r="AT5" s="116">
        <f>SUM(Z4,Z8)</f>
        <v>63</v>
      </c>
      <c r="AU5" s="129">
        <f>AS5*AT5</f>
        <v>607761000</v>
      </c>
    </row>
    <row r="6" spans="1:47" s="3" customFormat="1" ht="10.5" customHeight="1" x14ac:dyDescent="0.25">
      <c r="B6" s="16" t="s">
        <v>46</v>
      </c>
      <c r="C6" s="17"/>
      <c r="D6" s="17"/>
      <c r="E6" s="17"/>
      <c r="F6" s="76">
        <f>COUNTIF(F44:AM57,"İST")+COUNTIF(A61:AM75,"İST")+COUNTIF(A79:T93,"İST")</f>
        <v>93</v>
      </c>
      <c r="I6" s="18" t="s">
        <v>34</v>
      </c>
      <c r="J6" s="19"/>
      <c r="K6" s="19"/>
      <c r="L6" s="19"/>
      <c r="M6" s="78">
        <f>COUNTIF(F44:AM57,"ANK")+COUNTIF(A61:AM75,"ANK")+COUNTIF(A79:T93,"ANK")</f>
        <v>84</v>
      </c>
      <c r="O6" s="20" t="s">
        <v>25</v>
      </c>
      <c r="P6" s="21"/>
      <c r="Q6" s="22"/>
      <c r="R6" s="22"/>
      <c r="S6" s="80">
        <f>COUNTIF(F44:AM57,"İZM")+COUNTIF(A61:AM75,"İZM")+COUNTIF(A79:T93,"İZM")</f>
        <v>62</v>
      </c>
      <c r="V6" s="23" t="s">
        <v>26</v>
      </c>
      <c r="W6" s="24"/>
      <c r="X6" s="24"/>
      <c r="Y6" s="24"/>
      <c r="Z6" s="82">
        <f>COUNTIF(F44:AM57,"ADA")+COUNTIF(A61:AM75,"ADA")+COUNTIF(A79:T93,"ADA")</f>
        <v>30</v>
      </c>
      <c r="AB6" s="25" t="s">
        <v>24</v>
      </c>
      <c r="AC6" s="26"/>
      <c r="AD6" s="26"/>
      <c r="AE6" s="26"/>
      <c r="AF6" s="84">
        <f>COUNTIF(F44:AM57,"BUR")+COUNTIF(A61:AM75,"BUR")+COUNTIF(A79:T93,"BUR")</f>
        <v>61</v>
      </c>
      <c r="AN6" s="28"/>
      <c r="AO6" s="3" t="s">
        <v>59</v>
      </c>
      <c r="AP6" s="116">
        <f>[1]KOSU_ADET!$H$65</f>
        <v>1006</v>
      </c>
      <c r="AQ6" s="116"/>
      <c r="AR6" s="3" t="s">
        <v>60</v>
      </c>
      <c r="AS6" s="125"/>
      <c r="AT6" s="116">
        <f>SUM(AF14,AF18)</f>
        <v>0</v>
      </c>
      <c r="AU6" s="129">
        <f>AS6*AT6</f>
        <v>0</v>
      </c>
    </row>
    <row r="7" spans="1:47" s="3" customFormat="1" ht="10.5" customHeight="1" x14ac:dyDescent="0.25">
      <c r="B7" s="16" t="s">
        <v>48</v>
      </c>
      <c r="C7" s="17"/>
      <c r="D7" s="17"/>
      <c r="E7" s="17"/>
      <c r="F7" s="76"/>
      <c r="I7" s="18" t="s">
        <v>88</v>
      </c>
      <c r="J7" s="19"/>
      <c r="K7" s="19"/>
      <c r="L7" s="19"/>
      <c r="M7" s="78"/>
      <c r="O7" s="20" t="s">
        <v>88</v>
      </c>
      <c r="P7" s="21"/>
      <c r="Q7" s="22"/>
      <c r="R7" s="22"/>
      <c r="S7" s="80"/>
      <c r="V7" s="29" t="s">
        <v>93</v>
      </c>
      <c r="W7" s="24"/>
      <c r="X7" s="24"/>
      <c r="Y7" s="24"/>
      <c r="Z7" s="82"/>
      <c r="AB7" s="25" t="s">
        <v>89</v>
      </c>
      <c r="AC7" s="26"/>
      <c r="AD7" s="26"/>
      <c r="AE7" s="26"/>
      <c r="AF7" s="84"/>
      <c r="AO7" s="3" t="s">
        <v>61</v>
      </c>
      <c r="AP7" s="116">
        <f>[1]KOSU_ADET!$H$72</f>
        <v>652</v>
      </c>
      <c r="AQ7" s="116"/>
      <c r="AR7" s="3" t="s">
        <v>62</v>
      </c>
      <c r="AS7" s="125">
        <f>1.1*7060000</f>
        <v>7766000.0000000009</v>
      </c>
      <c r="AT7" s="116">
        <f>SUM(AF4,AF8)</f>
        <v>43</v>
      </c>
      <c r="AU7" s="129">
        <f t="shared" ref="AU7" si="0">AS7*AT7</f>
        <v>333938000.00000006</v>
      </c>
    </row>
    <row r="8" spans="1:47" s="3" customFormat="1" ht="11" customHeight="1" x14ac:dyDescent="0.25">
      <c r="B8" s="16" t="s">
        <v>29</v>
      </c>
      <c r="C8" s="17"/>
      <c r="D8" s="17"/>
      <c r="E8" s="17"/>
      <c r="F8" s="76">
        <f>COUNTIF(U79:AM93,"İST")</f>
        <v>13</v>
      </c>
      <c r="I8" s="18"/>
      <c r="J8" s="19"/>
      <c r="K8" s="19"/>
      <c r="L8" s="19"/>
      <c r="M8" s="78">
        <f>COUNTIF(U79:AM93,"ANK")</f>
        <v>0</v>
      </c>
      <c r="O8" s="20" t="s">
        <v>30</v>
      </c>
      <c r="P8" s="21"/>
      <c r="Q8" s="22"/>
      <c r="R8" s="22"/>
      <c r="S8" s="80">
        <f>COUNTIF(U79:AM93,"İZM")</f>
        <v>19</v>
      </c>
      <c r="V8" s="23" t="s">
        <v>31</v>
      </c>
      <c r="W8" s="24"/>
      <c r="X8" s="24"/>
      <c r="Y8" s="24"/>
      <c r="Z8" s="82">
        <f>COUNTIF(U79:AM93,"ADA")</f>
        <v>19</v>
      </c>
      <c r="AB8" s="25" t="s">
        <v>28</v>
      </c>
      <c r="AC8" s="26"/>
      <c r="AD8" s="26"/>
      <c r="AE8" s="26"/>
      <c r="AF8" s="84">
        <f>COUNTIF(U79:AM93,"BUR")</f>
        <v>14</v>
      </c>
      <c r="AO8" s="3" t="s">
        <v>63</v>
      </c>
      <c r="AP8" s="116">
        <f>[1]KOSU_ADET!$H$23</f>
        <v>699</v>
      </c>
      <c r="AQ8" s="116"/>
      <c r="AR8" s="3" t="s">
        <v>64</v>
      </c>
      <c r="AS8" s="125">
        <f>1.1*8900000</f>
        <v>9790000</v>
      </c>
      <c r="AT8" s="116">
        <f>SUM(F4,F8)</f>
        <v>43</v>
      </c>
      <c r="AU8" s="129">
        <f>AS8*AT8</f>
        <v>420970000</v>
      </c>
    </row>
    <row r="9" spans="1:47" s="3" customFormat="1" ht="10.5" customHeight="1" x14ac:dyDescent="0.25">
      <c r="B9" s="16" t="s">
        <v>49</v>
      </c>
      <c r="C9" s="17"/>
      <c r="D9" s="17"/>
      <c r="E9" s="17"/>
      <c r="F9" s="76"/>
      <c r="I9" s="18"/>
      <c r="J9" s="19"/>
      <c r="K9" s="19"/>
      <c r="L9" s="19"/>
      <c r="M9" s="78"/>
      <c r="O9" s="20" t="s">
        <v>47</v>
      </c>
      <c r="P9" s="21"/>
      <c r="Q9" s="22"/>
      <c r="R9" s="22"/>
      <c r="S9" s="80"/>
      <c r="V9" s="23" t="s">
        <v>95</v>
      </c>
      <c r="W9" s="24"/>
      <c r="X9" s="24"/>
      <c r="Y9" s="24"/>
      <c r="Z9" s="82"/>
      <c r="AB9" s="25" t="s">
        <v>96</v>
      </c>
      <c r="AC9" s="26"/>
      <c r="AD9" s="26"/>
      <c r="AE9" s="26"/>
      <c r="AF9" s="84"/>
      <c r="AO9" s="3" t="s">
        <v>65</v>
      </c>
      <c r="AP9" s="116">
        <f>[1]KOSU_ADET!$H$35</f>
        <v>869</v>
      </c>
      <c r="AQ9" s="116"/>
      <c r="AR9" s="3" t="s">
        <v>66</v>
      </c>
      <c r="AS9" s="125">
        <f>1.1*8560000</f>
        <v>9416000</v>
      </c>
      <c r="AT9" s="116">
        <f>SUM(S4,S8)</f>
        <v>64</v>
      </c>
      <c r="AU9" s="129">
        <f>AS9*AT9</f>
        <v>602624000</v>
      </c>
    </row>
    <row r="10" spans="1:47" s="3" customFormat="1" ht="10.5" x14ac:dyDescent="0.25">
      <c r="B10" s="104">
        <f>byil</f>
        <v>2020</v>
      </c>
      <c r="C10" s="30" t="s">
        <v>37</v>
      </c>
      <c r="D10" s="17"/>
      <c r="E10" s="17"/>
      <c r="F10" s="76">
        <f>SUM(F4:F9)</f>
        <v>136</v>
      </c>
      <c r="I10" s="105">
        <f>byil</f>
        <v>2020</v>
      </c>
      <c r="J10" s="19" t="s">
        <v>37</v>
      </c>
      <c r="K10" s="19"/>
      <c r="L10" s="19"/>
      <c r="M10" s="78">
        <f>SUM(M4:M9)</f>
        <v>84</v>
      </c>
      <c r="O10" s="106">
        <f>byil</f>
        <v>2020</v>
      </c>
      <c r="P10" s="21" t="s">
        <v>37</v>
      </c>
      <c r="Q10" s="22"/>
      <c r="R10" s="22"/>
      <c r="S10" s="80">
        <f>SUM(S4:S9)</f>
        <v>126</v>
      </c>
      <c r="V10" s="107">
        <f>byil</f>
        <v>2020</v>
      </c>
      <c r="W10" s="24" t="s">
        <v>37</v>
      </c>
      <c r="X10" s="24"/>
      <c r="Y10" s="24"/>
      <c r="Z10" s="82">
        <f>SUM(Z4:Z9)</f>
        <v>93</v>
      </c>
      <c r="AB10" s="108">
        <f>byil</f>
        <v>2020</v>
      </c>
      <c r="AC10" s="26" t="s">
        <v>37</v>
      </c>
      <c r="AD10" s="26"/>
      <c r="AE10" s="26"/>
      <c r="AF10" s="84">
        <f>SUM(AF4:AF9)</f>
        <v>104</v>
      </c>
      <c r="AO10" s="3" t="s">
        <v>67</v>
      </c>
      <c r="AP10" s="116">
        <f>[1]KOSU_ADET!$H$13</f>
        <v>648</v>
      </c>
      <c r="AQ10" s="116"/>
      <c r="AR10" s="3" t="s">
        <v>68</v>
      </c>
      <c r="AS10" s="125">
        <f>1.1*7210000</f>
        <v>7931000.0000000009</v>
      </c>
      <c r="AT10" s="116">
        <f>SUM(F14,F18)</f>
        <v>35</v>
      </c>
      <c r="AU10" s="129">
        <f>AS10*AT10</f>
        <v>277585000.00000006</v>
      </c>
    </row>
    <row r="11" spans="1:47" s="3" customFormat="1" ht="10" hidden="1" x14ac:dyDescent="0.2">
      <c r="B11" s="85"/>
      <c r="C11" s="31"/>
      <c r="D11" s="32"/>
      <c r="E11" s="33"/>
      <c r="F11" s="34"/>
      <c r="I11" s="85"/>
      <c r="J11" s="87"/>
      <c r="K11" s="32"/>
      <c r="L11" s="32"/>
      <c r="M11" s="34"/>
      <c r="O11" s="85"/>
      <c r="P11" s="32"/>
      <c r="Q11" s="32"/>
      <c r="R11" s="32"/>
      <c r="S11" s="34"/>
      <c r="V11" s="85"/>
      <c r="W11" s="32"/>
      <c r="X11" s="32"/>
      <c r="Y11" s="32"/>
      <c r="Z11" s="34"/>
      <c r="AB11" s="85"/>
      <c r="AC11" s="32"/>
      <c r="AD11" s="32"/>
      <c r="AE11" s="32"/>
      <c r="AF11" s="34"/>
      <c r="AP11" s="116"/>
      <c r="AQ11" s="116"/>
      <c r="AS11" s="125"/>
      <c r="AT11" s="116"/>
      <c r="AU11" s="129"/>
    </row>
    <row r="12" spans="1:47" s="3" customFormat="1" ht="10.5" hidden="1" customHeight="1" thickBot="1" x14ac:dyDescent="0.25">
      <c r="B12" s="86"/>
      <c r="C12" s="35"/>
      <c r="D12" s="36"/>
      <c r="E12" s="37"/>
      <c r="F12" s="38"/>
      <c r="I12" s="86"/>
      <c r="J12" s="88"/>
      <c r="K12" s="36"/>
      <c r="L12" s="36"/>
      <c r="M12" s="38"/>
      <c r="O12" s="86"/>
      <c r="P12" s="36"/>
      <c r="Q12" s="36"/>
      <c r="R12" s="36"/>
      <c r="S12" s="38"/>
      <c r="V12" s="86"/>
      <c r="W12" s="36"/>
      <c r="X12" s="36"/>
      <c r="Y12" s="36"/>
      <c r="Z12" s="38"/>
      <c r="AB12" s="86"/>
      <c r="AC12" s="36"/>
      <c r="AD12" s="36"/>
      <c r="AE12" s="36"/>
      <c r="AF12" s="38"/>
      <c r="AP12" s="116"/>
      <c r="AQ12" s="116"/>
      <c r="AS12" s="125"/>
      <c r="AT12" s="116"/>
      <c r="AU12" s="129"/>
    </row>
    <row r="13" spans="1:47" s="3" customFormat="1" ht="11" customHeight="1" thickBot="1" x14ac:dyDescent="0.3">
      <c r="B13" s="39"/>
      <c r="C13" s="39"/>
      <c r="D13" s="39"/>
      <c r="E13" s="39"/>
      <c r="F13" s="39"/>
      <c r="G13" s="39"/>
      <c r="O13" s="40"/>
      <c r="P13" s="40"/>
      <c r="AO13" s="3" t="s">
        <v>69</v>
      </c>
      <c r="AP13" s="116">
        <f>[1]KOSU_ADET!$H$54</f>
        <v>0</v>
      </c>
      <c r="AQ13" s="116"/>
      <c r="AR13" s="115" t="s">
        <v>70</v>
      </c>
      <c r="AS13" s="126"/>
      <c r="AT13" s="117"/>
      <c r="AU13" s="130">
        <f>SUM(AU5:AU12)</f>
        <v>2242878000</v>
      </c>
    </row>
    <row r="14" spans="1:47" s="3" customFormat="1" ht="10.5" customHeight="1" x14ac:dyDescent="0.25">
      <c r="B14" s="41" t="s">
        <v>23</v>
      </c>
      <c r="C14" s="42"/>
      <c r="D14" s="42"/>
      <c r="E14" s="42"/>
      <c r="F14" s="91">
        <f>COUNTIF(A27:AM40,"KOC")+COUNTIF(A44:E57,"KOC")</f>
        <v>29</v>
      </c>
      <c r="I14" s="43" t="s">
        <v>35</v>
      </c>
      <c r="J14" s="44"/>
      <c r="K14" s="45"/>
      <c r="L14" s="45"/>
      <c r="M14" s="93">
        <f>COUNTIF(A27:AM40,"URF")+COUNTIF(A44:E57,"URF")</f>
        <v>29</v>
      </c>
      <c r="O14" s="46"/>
      <c r="P14" s="47"/>
      <c r="Q14" s="47"/>
      <c r="R14" s="47"/>
      <c r="S14" s="95">
        <f>COUNTIF(A27:AM40,"ELZ")+COUNTIF(A44:E57,"ELZ")</f>
        <v>0</v>
      </c>
      <c r="V14" s="48"/>
      <c r="W14" s="49"/>
      <c r="X14" s="49"/>
      <c r="Y14" s="49"/>
      <c r="Z14" s="98">
        <f>COUNTIF(A27:AM40,"DYB")+COUNTIF(A44:E57,"DYB")</f>
        <v>0</v>
      </c>
      <c r="AO14" s="3" t="s">
        <v>71</v>
      </c>
      <c r="AP14" s="116">
        <f>[1]KOSU_ADET!$H$82</f>
        <v>282</v>
      </c>
      <c r="AQ14" s="116"/>
      <c r="AR14" s="3" t="s">
        <v>72</v>
      </c>
      <c r="AS14" s="125">
        <f>1.1*9050000</f>
        <v>9955000</v>
      </c>
      <c r="AT14" s="116">
        <f>SUM(Z6)</f>
        <v>30</v>
      </c>
      <c r="AU14" s="129">
        <f t="shared" ref="AU14:AU20" si="1">AS14*AT14</f>
        <v>298650000</v>
      </c>
    </row>
    <row r="15" spans="1:47" s="3" customFormat="1" ht="10.5" customHeight="1" x14ac:dyDescent="0.25">
      <c r="B15" s="50" t="s">
        <v>86</v>
      </c>
      <c r="C15" s="51"/>
      <c r="D15" s="51"/>
      <c r="E15" s="51"/>
      <c r="F15" s="92"/>
      <c r="I15" s="52" t="s">
        <v>87</v>
      </c>
      <c r="J15" s="53"/>
      <c r="K15" s="54"/>
      <c r="L15" s="54"/>
      <c r="M15" s="94"/>
      <c r="O15" s="55"/>
      <c r="P15" s="56"/>
      <c r="Q15" s="56"/>
      <c r="R15" s="56"/>
      <c r="S15" s="96"/>
      <c r="V15" s="57"/>
      <c r="W15" s="58"/>
      <c r="X15" s="58"/>
      <c r="Y15" s="58"/>
      <c r="Z15" s="99"/>
      <c r="AO15" s="3" t="s">
        <v>73</v>
      </c>
      <c r="AP15" s="116">
        <f>[1]KOSU_ADET!$H$77</f>
        <v>161</v>
      </c>
      <c r="AQ15" s="116"/>
      <c r="AR15" s="3" t="s">
        <v>74</v>
      </c>
      <c r="AS15" s="125">
        <f>1.1*8500000</f>
        <v>9350000</v>
      </c>
      <c r="AT15" s="116">
        <f>SUM(AF6)</f>
        <v>61</v>
      </c>
      <c r="AU15" s="129">
        <f t="shared" si="1"/>
        <v>570350000</v>
      </c>
    </row>
    <row r="16" spans="1:47" s="3" customFormat="1" ht="10.5" customHeight="1" x14ac:dyDescent="0.25">
      <c r="B16" s="50" t="s">
        <v>27</v>
      </c>
      <c r="C16" s="59"/>
      <c r="D16" s="59"/>
      <c r="E16" s="59"/>
      <c r="F16" s="92">
        <f>COUNTIF(F44:AM57,"KOC")+COUNTIF(A61:AM75,"KOC")+COUNTIF(A79:T93,"KOC")</f>
        <v>40</v>
      </c>
      <c r="I16" s="52" t="s">
        <v>38</v>
      </c>
      <c r="J16" s="53"/>
      <c r="K16" s="54"/>
      <c r="L16" s="54"/>
      <c r="M16" s="94">
        <f>COUNTIF(F44:AM57,"URF")+COUNTIF(A61:AM75,"URF")+COUNTIF(A79:T93,"URF")</f>
        <v>12</v>
      </c>
      <c r="O16" s="55" t="s">
        <v>36</v>
      </c>
      <c r="P16" s="56"/>
      <c r="Q16" s="56"/>
      <c r="R16" s="56"/>
      <c r="S16" s="96">
        <f>COUNTIF(F44:AM57,"ELZ")+COUNTIF(A61:AM75,"ELZ")+COUNTIF(A79:T93,"ELZ")</f>
        <v>44</v>
      </c>
      <c r="V16" s="60"/>
      <c r="W16" s="61"/>
      <c r="X16" s="58"/>
      <c r="Y16" s="58"/>
      <c r="Z16" s="99">
        <f>COUNTIF(F44:AM57,"DYB")+COUNTIF(A61:AM75,"DYB")+COUNTIF(A79:T93,"DYB")-(COUNTIF(F44:AM57,"DYB")+COUNTIF(A61:AM75,"DYB")+COUNTIF(A79:T93,"DYB"))</f>
        <v>0</v>
      </c>
      <c r="AO16" s="115" t="s">
        <v>37</v>
      </c>
      <c r="AP16" s="117">
        <f>SUM(AP6:AP15)</f>
        <v>4317</v>
      </c>
      <c r="AQ16" s="117"/>
      <c r="AR16" s="3" t="s">
        <v>75</v>
      </c>
      <c r="AS16" s="125">
        <f>1.1*10900000</f>
        <v>11990000.000000002</v>
      </c>
      <c r="AT16" s="116">
        <f>SUM(F6)</f>
        <v>93</v>
      </c>
      <c r="AU16" s="129">
        <f t="shared" si="1"/>
        <v>1115070000.0000002</v>
      </c>
    </row>
    <row r="17" spans="1:47" s="3" customFormat="1" ht="10.5" customHeight="1" x14ac:dyDescent="0.25">
      <c r="B17" s="50" t="s">
        <v>90</v>
      </c>
      <c r="C17" s="59"/>
      <c r="D17" s="59"/>
      <c r="E17" s="59"/>
      <c r="F17" s="92"/>
      <c r="I17" s="52" t="s">
        <v>91</v>
      </c>
      <c r="J17" s="53"/>
      <c r="K17" s="54"/>
      <c r="L17" s="54"/>
      <c r="M17" s="94"/>
      <c r="O17" s="55" t="s">
        <v>92</v>
      </c>
      <c r="P17" s="56"/>
      <c r="Q17" s="56"/>
      <c r="R17" s="56"/>
      <c r="S17" s="96"/>
      <c r="V17" s="57"/>
      <c r="W17" s="58"/>
      <c r="X17" s="58"/>
      <c r="Y17" s="58"/>
      <c r="Z17" s="99"/>
      <c r="AR17" s="3" t="s">
        <v>76</v>
      </c>
      <c r="AS17" s="125">
        <f>1.1*9020000</f>
        <v>9922000</v>
      </c>
      <c r="AT17" s="116">
        <f>SUM(S6)</f>
        <v>62</v>
      </c>
      <c r="AU17" s="129">
        <f t="shared" si="1"/>
        <v>615164000</v>
      </c>
    </row>
    <row r="18" spans="1:47" s="3" customFormat="1" ht="10.5" x14ac:dyDescent="0.25">
      <c r="B18" s="50" t="s">
        <v>32</v>
      </c>
      <c r="C18" s="59"/>
      <c r="D18" s="59"/>
      <c r="E18" s="59"/>
      <c r="F18" s="92">
        <f>COUNTIF(U79:AM93,"KOC")</f>
        <v>6</v>
      </c>
      <c r="I18" s="52" t="s">
        <v>39</v>
      </c>
      <c r="J18" s="53"/>
      <c r="K18" s="54"/>
      <c r="L18" s="54"/>
      <c r="M18" s="94">
        <f>COUNTIF(U79:AM93,"URF")</f>
        <v>14</v>
      </c>
      <c r="O18" s="55"/>
      <c r="P18" s="56"/>
      <c r="Q18" s="56"/>
      <c r="R18" s="56"/>
      <c r="S18" s="96">
        <f>COUNTIF(U79:AM93,"ELZ")</f>
        <v>0</v>
      </c>
      <c r="V18" s="57" t="s">
        <v>33</v>
      </c>
      <c r="W18" s="58"/>
      <c r="X18" s="58"/>
      <c r="Y18" s="58"/>
      <c r="Z18" s="99">
        <f>COUNTIF(U79:AM93,"DYB")+COUNTIF(F44:AM57,"DYB")+COUNTIF(A61:AM75,"DYB")+COUNTIF(A79:T93,"DYB")</f>
        <v>25</v>
      </c>
      <c r="AR18" s="3" t="s">
        <v>77</v>
      </c>
      <c r="AS18" s="125">
        <f>1.1*7830000</f>
        <v>8613000</v>
      </c>
      <c r="AT18" s="116">
        <f>SUM(F16)</f>
        <v>40</v>
      </c>
      <c r="AU18" s="129">
        <f t="shared" si="1"/>
        <v>344520000</v>
      </c>
    </row>
    <row r="19" spans="1:47" s="3" customFormat="1" ht="10.5" x14ac:dyDescent="0.25">
      <c r="B19" s="50" t="s">
        <v>97</v>
      </c>
      <c r="C19" s="59"/>
      <c r="D19" s="59"/>
      <c r="E19" s="59"/>
      <c r="F19" s="92"/>
      <c r="I19" s="52" t="s">
        <v>98</v>
      </c>
      <c r="J19" s="53"/>
      <c r="K19" s="54"/>
      <c r="L19" s="54"/>
      <c r="M19" s="94"/>
      <c r="O19" s="55"/>
      <c r="P19" s="56"/>
      <c r="Q19" s="56"/>
      <c r="R19" s="56"/>
      <c r="S19" s="96"/>
      <c r="V19" s="57" t="s">
        <v>94</v>
      </c>
      <c r="W19" s="58"/>
      <c r="X19" s="58"/>
      <c r="Y19" s="58"/>
      <c r="Z19" s="99"/>
      <c r="AR19" s="3" t="s">
        <v>78</v>
      </c>
      <c r="AS19" s="125">
        <f>1.1*9970000</f>
        <v>10967000</v>
      </c>
      <c r="AT19" s="116">
        <f>SUM(M6)</f>
        <v>84</v>
      </c>
      <c r="AU19" s="129">
        <f t="shared" si="1"/>
        <v>921228000</v>
      </c>
    </row>
    <row r="20" spans="1:47" s="3" customFormat="1" ht="10.5" x14ac:dyDescent="0.25">
      <c r="B20" s="109">
        <f>byil</f>
        <v>2020</v>
      </c>
      <c r="C20" s="59" t="s">
        <v>37</v>
      </c>
      <c r="D20" s="59"/>
      <c r="E20" s="59"/>
      <c r="F20" s="92">
        <f>SUM(F14:F19)</f>
        <v>75</v>
      </c>
      <c r="I20" s="110">
        <f>byil</f>
        <v>2020</v>
      </c>
      <c r="J20" s="54" t="s">
        <v>37</v>
      </c>
      <c r="K20" s="54"/>
      <c r="L20" s="54"/>
      <c r="M20" s="94">
        <f>SUM(M14:M19)</f>
        <v>55</v>
      </c>
      <c r="O20" s="111">
        <f>byil</f>
        <v>2020</v>
      </c>
      <c r="P20" s="62" t="s">
        <v>37</v>
      </c>
      <c r="Q20" s="62"/>
      <c r="R20" s="62"/>
      <c r="S20" s="97">
        <f>SUM(S14:S19)</f>
        <v>44</v>
      </c>
      <c r="V20" s="112">
        <f>byil</f>
        <v>2020</v>
      </c>
      <c r="W20" s="61" t="s">
        <v>37</v>
      </c>
      <c r="X20" s="58"/>
      <c r="Y20" s="58"/>
      <c r="Z20" s="99">
        <f>SUM(Z14:Z19)</f>
        <v>25</v>
      </c>
      <c r="AR20" s="3" t="s">
        <v>79</v>
      </c>
      <c r="AS20" s="125">
        <f>1.1*6920000</f>
        <v>7612000.0000000009</v>
      </c>
      <c r="AT20" s="116">
        <f>SUM(M16)</f>
        <v>12</v>
      </c>
      <c r="AU20" s="129">
        <f t="shared" si="1"/>
        <v>91344000.000000015</v>
      </c>
    </row>
    <row r="21" spans="1:47" s="3" customFormat="1" ht="10" hidden="1" x14ac:dyDescent="0.2">
      <c r="B21" s="85"/>
      <c r="C21" s="63"/>
      <c r="D21" s="32"/>
      <c r="E21" s="64"/>
      <c r="F21" s="34"/>
      <c r="I21" s="85"/>
      <c r="J21" s="32"/>
      <c r="K21" s="32"/>
      <c r="L21" s="32"/>
      <c r="M21" s="34"/>
      <c r="O21" s="89"/>
      <c r="P21" s="63"/>
      <c r="Q21" s="32"/>
      <c r="R21" s="32"/>
      <c r="S21" s="34"/>
      <c r="V21" s="85"/>
      <c r="W21" s="31"/>
      <c r="X21" s="32"/>
      <c r="Y21" s="33"/>
      <c r="Z21" s="34"/>
      <c r="AS21" s="125"/>
      <c r="AT21" s="116"/>
      <c r="AU21" s="129"/>
    </row>
    <row r="22" spans="1:47" s="3" customFormat="1" ht="10.5" hidden="1" thickBot="1" x14ac:dyDescent="0.25">
      <c r="B22" s="86"/>
      <c r="C22" s="65"/>
      <c r="D22" s="36"/>
      <c r="E22" s="66"/>
      <c r="F22" s="38"/>
      <c r="I22" s="86"/>
      <c r="J22" s="36"/>
      <c r="K22" s="36"/>
      <c r="L22" s="36"/>
      <c r="M22" s="38"/>
      <c r="O22" s="90"/>
      <c r="P22" s="65"/>
      <c r="Q22" s="36"/>
      <c r="R22" s="36"/>
      <c r="S22" s="38"/>
      <c r="V22" s="86"/>
      <c r="W22" s="35"/>
      <c r="X22" s="36"/>
      <c r="Y22" s="37"/>
      <c r="Z22" s="38"/>
      <c r="AS22" s="125"/>
      <c r="AT22" s="116"/>
      <c r="AU22" s="129"/>
    </row>
    <row r="23" spans="1:47" ht="13" x14ac:dyDescent="0.3">
      <c r="J23" s="1"/>
      <c r="K23" s="1"/>
      <c r="L23" s="67"/>
      <c r="M23" s="67"/>
      <c r="N23" s="1"/>
      <c r="AR23" s="115" t="s">
        <v>80</v>
      </c>
      <c r="AS23" s="126"/>
      <c r="AT23" s="117"/>
      <c r="AU23" s="130">
        <f>SUM(AU14:AU22)</f>
        <v>3956326000</v>
      </c>
    </row>
    <row r="24" spans="1:47" ht="13.5" thickBot="1" x14ac:dyDescent="0.35">
      <c r="AR24" s="124" t="s">
        <v>37</v>
      </c>
      <c r="AS24" s="127"/>
      <c r="AT24" s="132">
        <f>SUM(AT5:AT23)</f>
        <v>630</v>
      </c>
      <c r="AU24" s="131">
        <f>SUM(AU23,AU13)</f>
        <v>6199204000</v>
      </c>
    </row>
    <row r="25" spans="1:47" s="69" customFormat="1" ht="14.5" thickBot="1" x14ac:dyDescent="0.3">
      <c r="A25" s="68"/>
      <c r="B25" s="167" t="s">
        <v>0</v>
      </c>
      <c r="C25" s="167"/>
      <c r="D25" s="167"/>
      <c r="E25" s="167"/>
      <c r="F25" s="167"/>
      <c r="G25" s="167"/>
      <c r="H25" s="167"/>
      <c r="I25" s="167"/>
      <c r="J25" s="167"/>
      <c r="K25" s="167"/>
      <c r="L25" s="167"/>
      <c r="M25" s="168"/>
      <c r="N25" s="68"/>
      <c r="O25" s="167" t="s">
        <v>1</v>
      </c>
      <c r="P25" s="167"/>
      <c r="Q25" s="167"/>
      <c r="R25" s="167"/>
      <c r="S25" s="167"/>
      <c r="T25" s="167"/>
      <c r="U25" s="167"/>
      <c r="V25" s="167"/>
      <c r="W25" s="167"/>
      <c r="X25" s="167"/>
      <c r="Y25" s="167"/>
      <c r="Z25" s="168"/>
      <c r="AA25" s="68"/>
      <c r="AB25" s="167" t="s">
        <v>2</v>
      </c>
      <c r="AC25" s="167"/>
      <c r="AD25" s="167"/>
      <c r="AE25" s="167"/>
      <c r="AF25" s="167"/>
      <c r="AG25" s="167"/>
      <c r="AH25" s="167"/>
      <c r="AI25" s="167"/>
      <c r="AJ25" s="167"/>
      <c r="AK25" s="167"/>
      <c r="AL25" s="167"/>
      <c r="AM25" s="168"/>
      <c r="AR25" s="2" t="s">
        <v>81</v>
      </c>
      <c r="AS25" s="128">
        <f>1.1*1300000</f>
        <v>1430000</v>
      </c>
      <c r="AT25" s="134">
        <v>365</v>
      </c>
      <c r="AU25" s="133">
        <f>AS25*AT25</f>
        <v>521950000</v>
      </c>
    </row>
    <row r="26" spans="1:47" s="103" customFormat="1" ht="14.5" hidden="1" customHeight="1" x14ac:dyDescent="0.25">
      <c r="A26" s="100"/>
      <c r="B26" s="101">
        <f>WEEKDAY("1/1/"&amp;byil,2)</f>
        <v>3</v>
      </c>
      <c r="C26" s="101"/>
      <c r="D26" s="101"/>
      <c r="E26" s="101"/>
      <c r="F26" s="101"/>
      <c r="G26" s="101"/>
      <c r="H26" s="101"/>
      <c r="I26" s="101"/>
      <c r="J26" s="101"/>
      <c r="K26" s="101"/>
      <c r="L26" s="101"/>
      <c r="M26" s="102"/>
      <c r="N26" s="100"/>
      <c r="O26" s="101">
        <f>WEEKDAY("1/2/"&amp;byil,2)</f>
        <v>6</v>
      </c>
      <c r="P26" s="101"/>
      <c r="Q26" s="101">
        <f>WEEKDAY("29/2/"&amp;byil,2)</f>
        <v>6</v>
      </c>
      <c r="R26" s="101"/>
      <c r="S26" s="101"/>
      <c r="T26" s="101"/>
      <c r="U26" s="101"/>
      <c r="V26" s="101"/>
      <c r="W26" s="101"/>
      <c r="X26" s="101"/>
      <c r="Y26" s="101"/>
      <c r="Z26" s="102"/>
      <c r="AA26" s="100"/>
      <c r="AB26" s="101">
        <f>WEEKDAY("1/3/"&amp;byil,2)</f>
        <v>7</v>
      </c>
      <c r="AC26" s="101"/>
      <c r="AD26" s="101"/>
      <c r="AE26" s="101"/>
      <c r="AF26" s="101"/>
      <c r="AG26" s="101"/>
      <c r="AH26" s="101"/>
      <c r="AI26" s="101"/>
      <c r="AJ26" s="101"/>
      <c r="AK26" s="101"/>
      <c r="AL26" s="101"/>
      <c r="AM26" s="102"/>
      <c r="AR26" s="69"/>
      <c r="AS26" s="120"/>
      <c r="AT26" s="135"/>
      <c r="AU26" s="135">
        <f>SUM(AU24:AU25)</f>
        <v>6721154000</v>
      </c>
    </row>
    <row r="27" spans="1:47" s="139" customFormat="1" ht="12.5" customHeight="1" x14ac:dyDescent="0.25">
      <c r="A27" s="166" t="s">
        <v>12</v>
      </c>
      <c r="B27" s="180">
        <f>IF(B26=1,1,0)</f>
        <v>0</v>
      </c>
      <c r="C27" s="181"/>
      <c r="D27" s="180">
        <f>B39+1</f>
        <v>6</v>
      </c>
      <c r="E27" s="181"/>
      <c r="F27" s="180">
        <f t="shared" ref="F27:F39" si="2">D27+7</f>
        <v>13</v>
      </c>
      <c r="G27" s="181"/>
      <c r="H27" s="180">
        <f>D27+14</f>
        <v>20</v>
      </c>
      <c r="I27" s="181"/>
      <c r="J27" s="180">
        <f>D27+21</f>
        <v>27</v>
      </c>
      <c r="K27" s="181"/>
      <c r="L27" s="180" t="str">
        <f>IF(D27+28&gt;31,"",D27+28)</f>
        <v/>
      </c>
      <c r="M27" s="182"/>
      <c r="N27" s="166" t="s">
        <v>12</v>
      </c>
      <c r="O27" s="175">
        <f>IF(O26=1,1,0)</f>
        <v>0</v>
      </c>
      <c r="P27" s="176"/>
      <c r="Q27" s="175">
        <f>O39+1</f>
        <v>3</v>
      </c>
      <c r="R27" s="176"/>
      <c r="S27" s="175">
        <f>Q27+7</f>
        <v>10</v>
      </c>
      <c r="T27" s="176"/>
      <c r="U27" s="175">
        <f>S27+7</f>
        <v>17</v>
      </c>
      <c r="V27" s="176"/>
      <c r="W27" s="175">
        <f>IF(U27+7&gt;29,"",IF(AND(U27+7=29,ISERR(hata)),"",U27+7))</f>
        <v>24</v>
      </c>
      <c r="X27" s="176"/>
      <c r="Y27" s="175"/>
      <c r="Z27" s="176"/>
      <c r="AA27" s="166" t="s">
        <v>12</v>
      </c>
      <c r="AB27" s="175">
        <f>IF(AB26=1,1,0)</f>
        <v>0</v>
      </c>
      <c r="AC27" s="176"/>
      <c r="AD27" s="175">
        <f>AB39+1</f>
        <v>2</v>
      </c>
      <c r="AE27" s="176"/>
      <c r="AF27" s="175">
        <f t="shared" ref="AF27:AF39" si="3">AD27+7</f>
        <v>9</v>
      </c>
      <c r="AG27" s="176"/>
      <c r="AH27" s="175">
        <f>AD27+14</f>
        <v>16</v>
      </c>
      <c r="AI27" s="176"/>
      <c r="AJ27" s="175">
        <f>AD27+21</f>
        <v>23</v>
      </c>
      <c r="AK27" s="176"/>
      <c r="AL27" s="175">
        <f>IF(AD27+28&gt;31,"",AD27+28)</f>
        <v>30</v>
      </c>
      <c r="AM27" s="177"/>
      <c r="AS27" s="140"/>
      <c r="AT27" s="141"/>
      <c r="AU27" s="136">
        <f>SUM(AU24:AU25)</f>
        <v>6721154000</v>
      </c>
    </row>
    <row r="28" spans="1:47" s="73" customFormat="1" ht="12.5" customHeight="1" thickBot="1" x14ac:dyDescent="0.3">
      <c r="A28" s="161"/>
      <c r="B28" s="70"/>
      <c r="C28" s="71"/>
      <c r="D28" s="70" t="s">
        <v>42</v>
      </c>
      <c r="E28" s="71" t="s">
        <v>45</v>
      </c>
      <c r="F28" s="70" t="s">
        <v>42</v>
      </c>
      <c r="G28" s="71" t="s">
        <v>45</v>
      </c>
      <c r="H28" s="70" t="s">
        <v>42</v>
      </c>
      <c r="I28" s="71" t="s">
        <v>45</v>
      </c>
      <c r="J28" s="70" t="s">
        <v>42</v>
      </c>
      <c r="K28" s="71" t="s">
        <v>45</v>
      </c>
      <c r="L28" s="70"/>
      <c r="M28" s="72"/>
      <c r="N28" s="161"/>
      <c r="O28" s="70"/>
      <c r="P28" s="71"/>
      <c r="Q28" s="70" t="s">
        <v>42</v>
      </c>
      <c r="R28" s="71" t="s">
        <v>45</v>
      </c>
      <c r="S28" s="70" t="s">
        <v>42</v>
      </c>
      <c r="T28" s="71" t="s">
        <v>45</v>
      </c>
      <c r="U28" s="70" t="s">
        <v>42</v>
      </c>
      <c r="V28" s="71" t="s">
        <v>45</v>
      </c>
      <c r="W28" s="70" t="s">
        <v>42</v>
      </c>
      <c r="X28" s="71" t="s">
        <v>45</v>
      </c>
      <c r="Y28" s="70"/>
      <c r="Z28" s="72"/>
      <c r="AA28" s="161"/>
      <c r="AB28" s="70"/>
      <c r="AC28" s="71"/>
      <c r="AD28" s="70" t="s">
        <v>42</v>
      </c>
      <c r="AE28" s="71" t="s">
        <v>45</v>
      </c>
      <c r="AF28" s="70" t="s">
        <v>42</v>
      </c>
      <c r="AG28" s="71" t="s">
        <v>45</v>
      </c>
      <c r="AH28" s="70" t="s">
        <v>42</v>
      </c>
      <c r="AI28" s="71" t="s">
        <v>45</v>
      </c>
      <c r="AJ28" s="70" t="s">
        <v>42</v>
      </c>
      <c r="AK28" s="71" t="s">
        <v>45</v>
      </c>
      <c r="AL28" s="70" t="s">
        <v>42</v>
      </c>
      <c r="AM28" s="72" t="s">
        <v>45</v>
      </c>
      <c r="AS28" s="121"/>
      <c r="AT28" s="121"/>
      <c r="AU28" s="121"/>
    </row>
    <row r="29" spans="1:47" s="139" customFormat="1" ht="12.5" customHeight="1" x14ac:dyDescent="0.25">
      <c r="A29" s="163" t="s">
        <v>11</v>
      </c>
      <c r="B29" s="175">
        <f>IF(B27&gt;0,B27+1,IF(B$26=2,1,0))</f>
        <v>0</v>
      </c>
      <c r="C29" s="176"/>
      <c r="D29" s="175">
        <f>D27+1</f>
        <v>7</v>
      </c>
      <c r="E29" s="176"/>
      <c r="F29" s="175">
        <f t="shared" si="2"/>
        <v>14</v>
      </c>
      <c r="G29" s="176"/>
      <c r="H29" s="175">
        <f t="shared" ref="H29:H39" si="4">D29+14</f>
        <v>21</v>
      </c>
      <c r="I29" s="176"/>
      <c r="J29" s="175">
        <f>D29+21</f>
        <v>28</v>
      </c>
      <c r="K29" s="176"/>
      <c r="L29" s="175" t="str">
        <f>IF(D29+28&gt;31,"",D29+28)</f>
        <v/>
      </c>
      <c r="M29" s="177"/>
      <c r="N29" s="163" t="s">
        <v>11</v>
      </c>
      <c r="O29" s="175">
        <f>IF(O27&gt;0,O27+1,IF(O$26=2,1,0))</f>
        <v>0</v>
      </c>
      <c r="P29" s="176"/>
      <c r="Q29" s="175">
        <f>Q27+1</f>
        <v>4</v>
      </c>
      <c r="R29" s="176"/>
      <c r="S29" s="175">
        <f>Q29+7</f>
        <v>11</v>
      </c>
      <c r="T29" s="176"/>
      <c r="U29" s="175">
        <f t="shared" ref="U29:U39" si="5">S29+7</f>
        <v>18</v>
      </c>
      <c r="V29" s="176"/>
      <c r="W29" s="175">
        <f t="shared" ref="W29:W39" si="6">IF(U29+7&gt;29,"",IF(AND(U29+7=29,ISERR(hata)),"",U29+7))</f>
        <v>25</v>
      </c>
      <c r="X29" s="176"/>
      <c r="Y29" s="175"/>
      <c r="Z29" s="176"/>
      <c r="AA29" s="163" t="s">
        <v>11</v>
      </c>
      <c r="AB29" s="175">
        <f>IF(AB27&gt;0,AB27+1,IF(AB$26=2,1,0))</f>
        <v>0</v>
      </c>
      <c r="AC29" s="176"/>
      <c r="AD29" s="175">
        <f>AD27+1</f>
        <v>3</v>
      </c>
      <c r="AE29" s="176"/>
      <c r="AF29" s="175">
        <f t="shared" si="3"/>
        <v>10</v>
      </c>
      <c r="AG29" s="176"/>
      <c r="AH29" s="175">
        <f t="shared" ref="AH29:AH39" si="7">AD29+14</f>
        <v>17</v>
      </c>
      <c r="AI29" s="176"/>
      <c r="AJ29" s="175">
        <f>AD29+21</f>
        <v>24</v>
      </c>
      <c r="AK29" s="176"/>
      <c r="AL29" s="175">
        <f>IF(AD29+28&gt;31,"",AD29+28)</f>
        <v>31</v>
      </c>
      <c r="AM29" s="177"/>
      <c r="AS29" s="140"/>
      <c r="AT29" s="140"/>
      <c r="AU29" s="140"/>
    </row>
    <row r="30" spans="1:47" s="73" customFormat="1" ht="12.5" customHeight="1" thickBot="1" x14ac:dyDescent="0.3">
      <c r="A30" s="161"/>
      <c r="B30" s="70"/>
      <c r="C30" s="71"/>
      <c r="D30" s="70" t="s">
        <v>41</v>
      </c>
      <c r="E30" s="71" t="s">
        <v>43</v>
      </c>
      <c r="F30" s="70" t="s">
        <v>41</v>
      </c>
      <c r="G30" s="71" t="s">
        <v>43</v>
      </c>
      <c r="H30" s="70" t="s">
        <v>41</v>
      </c>
      <c r="I30" s="71" t="s">
        <v>43</v>
      </c>
      <c r="J30" s="70" t="s">
        <v>41</v>
      </c>
      <c r="K30" s="71" t="s">
        <v>43</v>
      </c>
      <c r="L30" s="70"/>
      <c r="M30" s="72"/>
      <c r="N30" s="161"/>
      <c r="O30" s="70"/>
      <c r="P30" s="71"/>
      <c r="Q30" s="70" t="s">
        <v>41</v>
      </c>
      <c r="R30" s="71" t="s">
        <v>43</v>
      </c>
      <c r="S30" s="70" t="s">
        <v>41</v>
      </c>
      <c r="T30" s="71" t="s">
        <v>43</v>
      </c>
      <c r="U30" s="70" t="s">
        <v>41</v>
      </c>
      <c r="V30" s="71" t="s">
        <v>43</v>
      </c>
      <c r="W30" s="70" t="s">
        <v>41</v>
      </c>
      <c r="X30" s="71" t="s">
        <v>43</v>
      </c>
      <c r="Y30" s="70"/>
      <c r="Z30" s="72"/>
      <c r="AA30" s="161"/>
      <c r="AB30" s="70"/>
      <c r="AC30" s="71"/>
      <c r="AD30" s="70" t="s">
        <v>41</v>
      </c>
      <c r="AE30" s="71" t="s">
        <v>43</v>
      </c>
      <c r="AF30" s="70" t="s">
        <v>41</v>
      </c>
      <c r="AG30" s="71" t="s">
        <v>43</v>
      </c>
      <c r="AH30" s="70" t="s">
        <v>41</v>
      </c>
      <c r="AI30" s="71" t="s">
        <v>43</v>
      </c>
      <c r="AJ30" s="70" t="s">
        <v>41</v>
      </c>
      <c r="AK30" s="71" t="s">
        <v>43</v>
      </c>
      <c r="AL30" s="70" t="s">
        <v>41</v>
      </c>
      <c r="AM30" s="72" t="s">
        <v>43</v>
      </c>
      <c r="AS30" s="121"/>
      <c r="AT30" s="121"/>
      <c r="AU30" s="121"/>
    </row>
    <row r="31" spans="1:47" s="139" customFormat="1" ht="12.5" customHeight="1" x14ac:dyDescent="0.25">
      <c r="A31" s="163" t="s">
        <v>13</v>
      </c>
      <c r="B31" s="178">
        <f>IF(B29&gt;0,B29+1,IF(B$26=3,1,0))</f>
        <v>1</v>
      </c>
      <c r="C31" s="179"/>
      <c r="D31" s="175">
        <f>D29+1</f>
        <v>8</v>
      </c>
      <c r="E31" s="176"/>
      <c r="F31" s="175">
        <f t="shared" si="2"/>
        <v>15</v>
      </c>
      <c r="G31" s="176"/>
      <c r="H31" s="175">
        <f t="shared" si="4"/>
        <v>22</v>
      </c>
      <c r="I31" s="176"/>
      <c r="J31" s="175">
        <f>D31+21</f>
        <v>29</v>
      </c>
      <c r="K31" s="176"/>
      <c r="L31" s="175"/>
      <c r="M31" s="177"/>
      <c r="N31" s="163" t="s">
        <v>13</v>
      </c>
      <c r="O31" s="175">
        <f>IF(O29&gt;0,O29+1,IF(O$26=3,1,0))</f>
        <v>0</v>
      </c>
      <c r="P31" s="176"/>
      <c r="Q31" s="175">
        <f>Q29+1</f>
        <v>5</v>
      </c>
      <c r="R31" s="176"/>
      <c r="S31" s="175">
        <f>Q31+7</f>
        <v>12</v>
      </c>
      <c r="T31" s="176"/>
      <c r="U31" s="175">
        <f t="shared" si="5"/>
        <v>19</v>
      </c>
      <c r="V31" s="176"/>
      <c r="W31" s="175">
        <f t="shared" si="6"/>
        <v>26</v>
      </c>
      <c r="X31" s="176"/>
      <c r="Y31" s="175"/>
      <c r="Z31" s="176"/>
      <c r="AA31" s="163" t="s">
        <v>13</v>
      </c>
      <c r="AB31" s="175">
        <f>IF(AB29&gt;0,AB29+1,IF(AB$26=3,1,0))</f>
        <v>0</v>
      </c>
      <c r="AC31" s="176"/>
      <c r="AD31" s="175">
        <f>AD29+1</f>
        <v>4</v>
      </c>
      <c r="AE31" s="176"/>
      <c r="AF31" s="175">
        <f t="shared" si="3"/>
        <v>11</v>
      </c>
      <c r="AG31" s="176"/>
      <c r="AH31" s="175">
        <f t="shared" si="7"/>
        <v>18</v>
      </c>
      <c r="AI31" s="176"/>
      <c r="AJ31" s="175">
        <f>AD31+21</f>
        <v>25</v>
      </c>
      <c r="AK31" s="176"/>
      <c r="AL31" s="175"/>
      <c r="AM31" s="177"/>
      <c r="AS31" s="140"/>
      <c r="AT31" s="140"/>
      <c r="AU31" s="140"/>
    </row>
    <row r="32" spans="1:47" s="73" customFormat="1" ht="12.5" customHeight="1" thickBot="1" x14ac:dyDescent="0.3">
      <c r="A32" s="161"/>
      <c r="B32" s="70" t="s">
        <v>42</v>
      </c>
      <c r="C32" s="71" t="s">
        <v>44</v>
      </c>
      <c r="D32" s="70" t="s">
        <v>42</v>
      </c>
      <c r="E32" s="71" t="s">
        <v>44</v>
      </c>
      <c r="F32" s="70" t="s">
        <v>42</v>
      </c>
      <c r="G32" s="71" t="s">
        <v>44</v>
      </c>
      <c r="H32" s="70" t="s">
        <v>42</v>
      </c>
      <c r="I32" s="71" t="s">
        <v>44</v>
      </c>
      <c r="J32" s="70" t="s">
        <v>42</v>
      </c>
      <c r="K32" s="71" t="s">
        <v>44</v>
      </c>
      <c r="L32" s="70"/>
      <c r="M32" s="72"/>
      <c r="N32" s="161"/>
      <c r="O32" s="70"/>
      <c r="P32" s="71"/>
      <c r="Q32" s="70" t="s">
        <v>42</v>
      </c>
      <c r="R32" s="71" t="s">
        <v>44</v>
      </c>
      <c r="S32" s="70" t="s">
        <v>42</v>
      </c>
      <c r="T32" s="71" t="s">
        <v>44</v>
      </c>
      <c r="U32" s="70" t="s">
        <v>42</v>
      </c>
      <c r="V32" s="71" t="s">
        <v>44</v>
      </c>
      <c r="W32" s="70" t="s">
        <v>42</v>
      </c>
      <c r="X32" s="71" t="s">
        <v>44</v>
      </c>
      <c r="Y32" s="70"/>
      <c r="Z32" s="72"/>
      <c r="AA32" s="161"/>
      <c r="AB32" s="70"/>
      <c r="AC32" s="71"/>
      <c r="AD32" s="70" t="s">
        <v>42</v>
      </c>
      <c r="AE32" s="71" t="s">
        <v>44</v>
      </c>
      <c r="AF32" s="70" t="s">
        <v>42</v>
      </c>
      <c r="AG32" s="71" t="s">
        <v>44</v>
      </c>
      <c r="AH32" s="70" t="s">
        <v>42</v>
      </c>
      <c r="AI32" s="71" t="s">
        <v>44</v>
      </c>
      <c r="AJ32" s="70" t="s">
        <v>42</v>
      </c>
      <c r="AK32" s="71" t="s">
        <v>44</v>
      </c>
      <c r="AL32" s="70"/>
      <c r="AM32" s="72"/>
      <c r="AS32" s="121"/>
      <c r="AT32" s="121"/>
      <c r="AU32" s="121"/>
    </row>
    <row r="33" spans="1:47" s="139" customFormat="1" ht="12.5" customHeight="1" x14ac:dyDescent="0.25">
      <c r="A33" s="163" t="s">
        <v>14</v>
      </c>
      <c r="B33" s="175">
        <f>IF(B31&gt;0,B31+1,IF(B$26=4,1,0))</f>
        <v>2</v>
      </c>
      <c r="C33" s="176"/>
      <c r="D33" s="175">
        <f>D31+1</f>
        <v>9</v>
      </c>
      <c r="E33" s="176"/>
      <c r="F33" s="175">
        <f t="shared" si="2"/>
        <v>16</v>
      </c>
      <c r="G33" s="176"/>
      <c r="H33" s="175">
        <f t="shared" si="4"/>
        <v>23</v>
      </c>
      <c r="I33" s="176"/>
      <c r="J33" s="175">
        <f>IF(D33+21&gt;31,"",D33+21)</f>
        <v>30</v>
      </c>
      <c r="K33" s="176"/>
      <c r="L33" s="175"/>
      <c r="M33" s="177"/>
      <c r="N33" s="163" t="s">
        <v>14</v>
      </c>
      <c r="O33" s="175">
        <f>IF(O31&gt;0,O31+1,IF(O$26=4,1,0))</f>
        <v>0</v>
      </c>
      <c r="P33" s="176"/>
      <c r="Q33" s="175">
        <f>Q31+1</f>
        <v>6</v>
      </c>
      <c r="R33" s="176"/>
      <c r="S33" s="175">
        <f>Q33+7</f>
        <v>13</v>
      </c>
      <c r="T33" s="176"/>
      <c r="U33" s="175">
        <f t="shared" si="5"/>
        <v>20</v>
      </c>
      <c r="V33" s="176"/>
      <c r="W33" s="175">
        <f t="shared" si="6"/>
        <v>27</v>
      </c>
      <c r="X33" s="176"/>
      <c r="Y33" s="175"/>
      <c r="Z33" s="176"/>
      <c r="AA33" s="163" t="s">
        <v>14</v>
      </c>
      <c r="AB33" s="175">
        <f>IF(AB31&gt;0,AB31+1,IF(AB$26=4,1,0))</f>
        <v>0</v>
      </c>
      <c r="AC33" s="176"/>
      <c r="AD33" s="175">
        <f>AD31+1</f>
        <v>5</v>
      </c>
      <c r="AE33" s="176"/>
      <c r="AF33" s="175">
        <f t="shared" si="3"/>
        <v>12</v>
      </c>
      <c r="AG33" s="176"/>
      <c r="AH33" s="175">
        <f t="shared" si="7"/>
        <v>19</v>
      </c>
      <c r="AI33" s="176"/>
      <c r="AJ33" s="175">
        <f>IF(AD33+21&gt;31,"",AD33+21)</f>
        <v>26</v>
      </c>
      <c r="AK33" s="176"/>
      <c r="AL33" s="175"/>
      <c r="AM33" s="177"/>
      <c r="AS33" s="140"/>
      <c r="AT33" s="140"/>
      <c r="AU33" s="140"/>
    </row>
    <row r="34" spans="1:47" s="73" customFormat="1" ht="12.5" customHeight="1" thickBot="1" x14ac:dyDescent="0.3">
      <c r="A34" s="161"/>
      <c r="B34" s="70" t="s">
        <v>50</v>
      </c>
      <c r="C34" s="71" t="s">
        <v>45</v>
      </c>
      <c r="D34" s="70" t="s">
        <v>50</v>
      </c>
      <c r="E34" s="71" t="s">
        <v>45</v>
      </c>
      <c r="F34" s="70" t="s">
        <v>50</v>
      </c>
      <c r="G34" s="71" t="s">
        <v>45</v>
      </c>
      <c r="H34" s="70" t="s">
        <v>50</v>
      </c>
      <c r="I34" s="71" t="s">
        <v>45</v>
      </c>
      <c r="J34" s="70" t="s">
        <v>50</v>
      </c>
      <c r="K34" s="71" t="s">
        <v>45</v>
      </c>
      <c r="L34" s="70"/>
      <c r="M34" s="72"/>
      <c r="N34" s="161"/>
      <c r="O34" s="70"/>
      <c r="P34" s="71"/>
      <c r="Q34" s="70" t="s">
        <v>50</v>
      </c>
      <c r="R34" s="71" t="s">
        <v>45</v>
      </c>
      <c r="S34" s="70" t="s">
        <v>50</v>
      </c>
      <c r="T34" s="71" t="s">
        <v>45</v>
      </c>
      <c r="U34" s="70" t="s">
        <v>50</v>
      </c>
      <c r="V34" s="71" t="s">
        <v>45</v>
      </c>
      <c r="W34" s="70" t="s">
        <v>50</v>
      </c>
      <c r="X34" s="71" t="s">
        <v>45</v>
      </c>
      <c r="Y34" s="70"/>
      <c r="Z34" s="72"/>
      <c r="AA34" s="161"/>
      <c r="AB34" s="70"/>
      <c r="AC34" s="71"/>
      <c r="AD34" s="70" t="s">
        <v>50</v>
      </c>
      <c r="AE34" s="71" t="s">
        <v>45</v>
      </c>
      <c r="AF34" s="70" t="s">
        <v>50</v>
      </c>
      <c r="AG34" s="71" t="s">
        <v>45</v>
      </c>
      <c r="AH34" s="70" t="s">
        <v>50</v>
      </c>
      <c r="AI34" s="71" t="s">
        <v>45</v>
      </c>
      <c r="AJ34" s="70" t="s">
        <v>50</v>
      </c>
      <c r="AK34" s="71" t="s">
        <v>45</v>
      </c>
      <c r="AL34" s="70"/>
      <c r="AM34" s="72"/>
      <c r="AS34" s="121"/>
      <c r="AT34" s="121"/>
      <c r="AU34" s="121"/>
    </row>
    <row r="35" spans="1:47" s="139" customFormat="1" ht="12.5" customHeight="1" x14ac:dyDescent="0.25">
      <c r="A35" s="163" t="s">
        <v>15</v>
      </c>
      <c r="B35" s="175">
        <f>IF(B33&gt;0,B33+1,IF(B$26=5,1,0))</f>
        <v>3</v>
      </c>
      <c r="C35" s="176"/>
      <c r="D35" s="175">
        <f>D33+1</f>
        <v>10</v>
      </c>
      <c r="E35" s="176"/>
      <c r="F35" s="175">
        <f t="shared" si="2"/>
        <v>17</v>
      </c>
      <c r="G35" s="176"/>
      <c r="H35" s="175">
        <f t="shared" si="4"/>
        <v>24</v>
      </c>
      <c r="I35" s="176"/>
      <c r="J35" s="175">
        <f>IF(D35+21&gt;31,"",D35+21)</f>
        <v>31</v>
      </c>
      <c r="K35" s="176"/>
      <c r="L35" s="175"/>
      <c r="M35" s="177"/>
      <c r="N35" s="163" t="s">
        <v>15</v>
      </c>
      <c r="O35" s="175">
        <f>IF(O33&gt;0,O33+1,IF(O$26=5,1,0))</f>
        <v>0</v>
      </c>
      <c r="P35" s="176"/>
      <c r="Q35" s="175">
        <f>Q33+1</f>
        <v>7</v>
      </c>
      <c r="R35" s="176"/>
      <c r="S35" s="175">
        <f>Q35+7</f>
        <v>14</v>
      </c>
      <c r="T35" s="176"/>
      <c r="U35" s="175">
        <f t="shared" si="5"/>
        <v>21</v>
      </c>
      <c r="V35" s="176"/>
      <c r="W35" s="175">
        <f t="shared" si="6"/>
        <v>28</v>
      </c>
      <c r="X35" s="176"/>
      <c r="Y35" s="175"/>
      <c r="Z35" s="176"/>
      <c r="AA35" s="163" t="s">
        <v>15</v>
      </c>
      <c r="AB35" s="175">
        <f>IF(AB33&gt;0,AB33+1,IF(AB$26=5,1,0))</f>
        <v>0</v>
      </c>
      <c r="AC35" s="176"/>
      <c r="AD35" s="175">
        <f>AD33+1</f>
        <v>6</v>
      </c>
      <c r="AE35" s="176"/>
      <c r="AF35" s="175">
        <f t="shared" si="3"/>
        <v>13</v>
      </c>
      <c r="AG35" s="176"/>
      <c r="AH35" s="175">
        <f t="shared" si="7"/>
        <v>20</v>
      </c>
      <c r="AI35" s="176"/>
      <c r="AJ35" s="175">
        <f>IF(AD35+21&gt;31,"",AD35+21)</f>
        <v>27</v>
      </c>
      <c r="AK35" s="176"/>
      <c r="AL35" s="175"/>
      <c r="AM35" s="177"/>
      <c r="AS35" s="140"/>
      <c r="AT35" s="140"/>
      <c r="AU35" s="140"/>
    </row>
    <row r="36" spans="1:47" s="73" customFormat="1" ht="12.5" customHeight="1" thickBot="1" x14ac:dyDescent="0.3">
      <c r="A36" s="161"/>
      <c r="B36" s="70" t="s">
        <v>43</v>
      </c>
      <c r="C36" s="71" t="s">
        <v>50</v>
      </c>
      <c r="D36" s="70" t="s">
        <v>43</v>
      </c>
      <c r="E36" s="71" t="s">
        <v>50</v>
      </c>
      <c r="F36" s="70" t="s">
        <v>43</v>
      </c>
      <c r="G36" s="71" t="s">
        <v>50</v>
      </c>
      <c r="H36" s="70" t="s">
        <v>43</v>
      </c>
      <c r="I36" s="71" t="s">
        <v>50</v>
      </c>
      <c r="J36" s="70" t="s">
        <v>43</v>
      </c>
      <c r="K36" s="71" t="s">
        <v>50</v>
      </c>
      <c r="L36" s="70"/>
      <c r="M36" s="72"/>
      <c r="N36" s="161"/>
      <c r="O36" s="70"/>
      <c r="P36" s="71"/>
      <c r="Q36" s="70" t="s">
        <v>43</v>
      </c>
      <c r="R36" s="71" t="s">
        <v>50</v>
      </c>
      <c r="S36" s="70" t="s">
        <v>43</v>
      </c>
      <c r="T36" s="71" t="s">
        <v>50</v>
      </c>
      <c r="U36" s="70" t="s">
        <v>43</v>
      </c>
      <c r="V36" s="71" t="s">
        <v>50</v>
      </c>
      <c r="W36" s="70" t="s">
        <v>43</v>
      </c>
      <c r="X36" s="71" t="s">
        <v>50</v>
      </c>
      <c r="Y36" s="70"/>
      <c r="Z36" s="72"/>
      <c r="AA36" s="161"/>
      <c r="AB36" s="70"/>
      <c r="AC36" s="71"/>
      <c r="AD36" s="70" t="s">
        <v>43</v>
      </c>
      <c r="AE36" s="71" t="s">
        <v>50</v>
      </c>
      <c r="AF36" s="70" t="s">
        <v>43</v>
      </c>
      <c r="AG36" s="71" t="s">
        <v>50</v>
      </c>
      <c r="AH36" s="70" t="s">
        <v>43</v>
      </c>
      <c r="AI36" s="71" t="s">
        <v>50</v>
      </c>
      <c r="AJ36" s="70" t="s">
        <v>43</v>
      </c>
      <c r="AK36" s="71" t="s">
        <v>50</v>
      </c>
      <c r="AL36" s="70"/>
      <c r="AM36" s="72"/>
      <c r="AS36" s="121"/>
      <c r="AT36" s="121"/>
      <c r="AU36" s="121"/>
    </row>
    <row r="37" spans="1:47" s="139" customFormat="1" ht="12.5" customHeight="1" x14ac:dyDescent="0.25">
      <c r="A37" s="163" t="s">
        <v>16</v>
      </c>
      <c r="B37" s="175">
        <f>IF(B35&gt;0,B35+1,IF(B$26=6,1,0))</f>
        <v>4</v>
      </c>
      <c r="C37" s="176"/>
      <c r="D37" s="175">
        <f>D35+1</f>
        <v>11</v>
      </c>
      <c r="E37" s="176"/>
      <c r="F37" s="175">
        <f t="shared" si="2"/>
        <v>18</v>
      </c>
      <c r="G37" s="176"/>
      <c r="H37" s="175">
        <f t="shared" si="4"/>
        <v>25</v>
      </c>
      <c r="I37" s="176"/>
      <c r="J37" s="175" t="str">
        <f>IF(D37+21&gt;31,"",D37+21)</f>
        <v/>
      </c>
      <c r="K37" s="176"/>
      <c r="L37" s="175"/>
      <c r="M37" s="177"/>
      <c r="N37" s="163" t="s">
        <v>16</v>
      </c>
      <c r="O37" s="175">
        <f>IF(O35&gt;0,O35+1,IF(O$26=6,1,0))</f>
        <v>1</v>
      </c>
      <c r="P37" s="176"/>
      <c r="Q37" s="175">
        <f>Q35+1</f>
        <v>8</v>
      </c>
      <c r="R37" s="176"/>
      <c r="S37" s="175">
        <f>Q37+7</f>
        <v>15</v>
      </c>
      <c r="T37" s="176"/>
      <c r="U37" s="175">
        <f t="shared" si="5"/>
        <v>22</v>
      </c>
      <c r="V37" s="176"/>
      <c r="W37" s="175">
        <f t="shared" si="6"/>
        <v>29</v>
      </c>
      <c r="X37" s="176"/>
      <c r="Y37" s="175"/>
      <c r="Z37" s="176"/>
      <c r="AA37" s="163" t="s">
        <v>16</v>
      </c>
      <c r="AB37" s="175">
        <f>IF(AB35&gt;0,AB35+1,IF(AB$26=6,1,0))</f>
        <v>0</v>
      </c>
      <c r="AC37" s="176"/>
      <c r="AD37" s="175">
        <f>AD35+1</f>
        <v>7</v>
      </c>
      <c r="AE37" s="176"/>
      <c r="AF37" s="175">
        <f t="shared" si="3"/>
        <v>14</v>
      </c>
      <c r="AG37" s="176"/>
      <c r="AH37" s="175">
        <f t="shared" si="7"/>
        <v>21</v>
      </c>
      <c r="AI37" s="176"/>
      <c r="AJ37" s="175">
        <f>IF(AD37+21&gt;31,"",AD37+21)</f>
        <v>28</v>
      </c>
      <c r="AK37" s="176"/>
      <c r="AL37" s="175"/>
      <c r="AM37" s="177"/>
      <c r="AS37" s="140"/>
      <c r="AT37" s="140"/>
      <c r="AU37" s="140"/>
    </row>
    <row r="38" spans="1:47" s="73" customFormat="1" ht="12.5" customHeight="1" thickBot="1" x14ac:dyDescent="0.3">
      <c r="A38" s="161"/>
      <c r="B38" s="70" t="s">
        <v>41</v>
      </c>
      <c r="C38" s="71" t="s">
        <v>44</v>
      </c>
      <c r="D38" s="70" t="s">
        <v>41</v>
      </c>
      <c r="E38" s="71" t="s">
        <v>44</v>
      </c>
      <c r="F38" s="70" t="s">
        <v>41</v>
      </c>
      <c r="G38" s="71" t="s">
        <v>44</v>
      </c>
      <c r="H38" s="70" t="s">
        <v>41</v>
      </c>
      <c r="I38" s="71" t="s">
        <v>44</v>
      </c>
      <c r="J38" s="70"/>
      <c r="K38" s="71"/>
      <c r="L38" s="70"/>
      <c r="M38" s="72"/>
      <c r="N38" s="161"/>
      <c r="O38" s="70" t="s">
        <v>41</v>
      </c>
      <c r="P38" s="71" t="s">
        <v>44</v>
      </c>
      <c r="Q38" s="70" t="s">
        <v>41</v>
      </c>
      <c r="R38" s="71" t="s">
        <v>44</v>
      </c>
      <c r="S38" s="70" t="s">
        <v>41</v>
      </c>
      <c r="T38" s="71" t="s">
        <v>44</v>
      </c>
      <c r="U38" s="70" t="s">
        <v>41</v>
      </c>
      <c r="V38" s="71" t="s">
        <v>44</v>
      </c>
      <c r="W38" s="70" t="s">
        <v>41</v>
      </c>
      <c r="X38" s="71" t="s">
        <v>44</v>
      </c>
      <c r="Y38" s="70"/>
      <c r="Z38" s="72"/>
      <c r="AA38" s="161"/>
      <c r="AB38" s="70"/>
      <c r="AC38" s="71"/>
      <c r="AD38" s="70" t="s">
        <v>41</v>
      </c>
      <c r="AE38" s="71" t="s">
        <v>44</v>
      </c>
      <c r="AF38" s="70" t="s">
        <v>41</v>
      </c>
      <c r="AG38" s="71" t="s">
        <v>44</v>
      </c>
      <c r="AH38" s="70" t="s">
        <v>41</v>
      </c>
      <c r="AI38" s="71" t="s">
        <v>44</v>
      </c>
      <c r="AJ38" s="70" t="s">
        <v>41</v>
      </c>
      <c r="AK38" s="71" t="s">
        <v>44</v>
      </c>
      <c r="AL38" s="70"/>
      <c r="AM38" s="72"/>
      <c r="AS38" s="121"/>
      <c r="AT38" s="121"/>
      <c r="AU38" s="121"/>
    </row>
    <row r="39" spans="1:47" s="139" customFormat="1" ht="12.5" customHeight="1" x14ac:dyDescent="0.25">
      <c r="A39" s="160" t="s">
        <v>17</v>
      </c>
      <c r="B39" s="175">
        <f>IF(B37&gt;0,B37+1,IF(B$26=7,1,0))</f>
        <v>5</v>
      </c>
      <c r="C39" s="176"/>
      <c r="D39" s="175">
        <f t="shared" ref="D39" si="8">D37+1</f>
        <v>12</v>
      </c>
      <c r="E39" s="176"/>
      <c r="F39" s="175">
        <f t="shared" si="2"/>
        <v>19</v>
      </c>
      <c r="G39" s="176"/>
      <c r="H39" s="175">
        <f t="shared" si="4"/>
        <v>26</v>
      </c>
      <c r="I39" s="176"/>
      <c r="J39" s="175" t="str">
        <f>IF(D39+21&gt;31,"",D39+21)</f>
        <v/>
      </c>
      <c r="K39" s="176"/>
      <c r="L39" s="175"/>
      <c r="M39" s="177"/>
      <c r="N39" s="160" t="s">
        <v>17</v>
      </c>
      <c r="O39" s="175">
        <f>IF(O37&gt;0,O37+1,IF(O$26=7,1,0))</f>
        <v>2</v>
      </c>
      <c r="P39" s="176"/>
      <c r="Q39" s="175">
        <f t="shared" ref="Q39" si="9">Q37+1</f>
        <v>9</v>
      </c>
      <c r="R39" s="176"/>
      <c r="S39" s="175">
        <f>Q39+7</f>
        <v>16</v>
      </c>
      <c r="T39" s="176"/>
      <c r="U39" s="175">
        <f t="shared" si="5"/>
        <v>23</v>
      </c>
      <c r="V39" s="176"/>
      <c r="W39" s="175" t="str">
        <f t="shared" si="6"/>
        <v/>
      </c>
      <c r="X39" s="176"/>
      <c r="Y39" s="175"/>
      <c r="Z39" s="176"/>
      <c r="AA39" s="160" t="s">
        <v>17</v>
      </c>
      <c r="AB39" s="175">
        <f>IF(AB37&gt;0,AB37+1,IF(AB$26=7,1,0))</f>
        <v>1</v>
      </c>
      <c r="AC39" s="176"/>
      <c r="AD39" s="175">
        <f t="shared" ref="AD39" si="10">AD37+1</f>
        <v>8</v>
      </c>
      <c r="AE39" s="176"/>
      <c r="AF39" s="175">
        <f t="shared" si="3"/>
        <v>15</v>
      </c>
      <c r="AG39" s="176"/>
      <c r="AH39" s="175">
        <f t="shared" si="7"/>
        <v>22</v>
      </c>
      <c r="AI39" s="176"/>
      <c r="AJ39" s="175">
        <f>IF(AD39+21&gt;31,"",AD39+21)</f>
        <v>29</v>
      </c>
      <c r="AK39" s="176"/>
      <c r="AL39" s="175"/>
      <c r="AM39" s="177"/>
      <c r="AS39" s="140"/>
      <c r="AT39" s="140"/>
      <c r="AU39" s="140"/>
    </row>
    <row r="40" spans="1:47" s="73" customFormat="1" ht="12.5" customHeight="1" thickBot="1" x14ac:dyDescent="0.3">
      <c r="A40" s="161"/>
      <c r="B40" s="70" t="s">
        <v>50</v>
      </c>
      <c r="C40" s="71" t="s">
        <v>41</v>
      </c>
      <c r="D40" s="70" t="s">
        <v>50</v>
      </c>
      <c r="E40" s="71" t="s">
        <v>41</v>
      </c>
      <c r="F40" s="70" t="s">
        <v>50</v>
      </c>
      <c r="G40" s="71" t="s">
        <v>41</v>
      </c>
      <c r="H40" s="70" t="s">
        <v>50</v>
      </c>
      <c r="I40" s="71" t="s">
        <v>41</v>
      </c>
      <c r="J40" s="70"/>
      <c r="K40" s="71"/>
      <c r="L40" s="70"/>
      <c r="M40" s="72"/>
      <c r="N40" s="161"/>
      <c r="O40" s="70" t="s">
        <v>50</v>
      </c>
      <c r="P40" s="71" t="s">
        <v>41</v>
      </c>
      <c r="Q40" s="70" t="s">
        <v>50</v>
      </c>
      <c r="R40" s="71" t="s">
        <v>41</v>
      </c>
      <c r="S40" s="70" t="s">
        <v>50</v>
      </c>
      <c r="T40" s="71" t="s">
        <v>41</v>
      </c>
      <c r="U40" s="70" t="s">
        <v>50</v>
      </c>
      <c r="V40" s="71" t="s">
        <v>41</v>
      </c>
      <c r="W40" s="70"/>
      <c r="X40" s="71"/>
      <c r="Y40" s="70"/>
      <c r="Z40" s="72"/>
      <c r="AA40" s="161"/>
      <c r="AB40" s="70" t="s">
        <v>50</v>
      </c>
      <c r="AC40" s="71" t="s">
        <v>41</v>
      </c>
      <c r="AD40" s="70" t="s">
        <v>50</v>
      </c>
      <c r="AE40" s="71" t="s">
        <v>41</v>
      </c>
      <c r="AF40" s="70" t="s">
        <v>50</v>
      </c>
      <c r="AG40" s="71" t="s">
        <v>41</v>
      </c>
      <c r="AH40" s="70" t="s">
        <v>50</v>
      </c>
      <c r="AI40" s="71" t="s">
        <v>41</v>
      </c>
      <c r="AJ40" s="70" t="s">
        <v>50</v>
      </c>
      <c r="AK40" s="71" t="s">
        <v>41</v>
      </c>
      <c r="AL40" s="70"/>
      <c r="AM40" s="72"/>
      <c r="AS40" s="121"/>
      <c r="AT40" s="121"/>
      <c r="AU40" s="121"/>
    </row>
    <row r="41" spans="1:47" s="74" customFormat="1" ht="25.5" customHeight="1" thickBot="1" x14ac:dyDescent="0.3">
      <c r="AS41" s="122"/>
      <c r="AT41" s="122"/>
      <c r="AU41" s="122"/>
    </row>
    <row r="42" spans="1:47" s="69" customFormat="1" ht="14.5" thickBot="1" x14ac:dyDescent="0.3">
      <c r="A42" s="68"/>
      <c r="B42" s="167" t="s">
        <v>3</v>
      </c>
      <c r="C42" s="167"/>
      <c r="D42" s="167"/>
      <c r="E42" s="167"/>
      <c r="F42" s="167"/>
      <c r="G42" s="167"/>
      <c r="H42" s="167"/>
      <c r="I42" s="167"/>
      <c r="J42" s="167"/>
      <c r="K42" s="167"/>
      <c r="L42" s="167"/>
      <c r="M42" s="168"/>
      <c r="N42" s="68"/>
      <c r="O42" s="167" t="s">
        <v>4</v>
      </c>
      <c r="P42" s="167"/>
      <c r="Q42" s="167"/>
      <c r="R42" s="167"/>
      <c r="S42" s="167"/>
      <c r="T42" s="167"/>
      <c r="U42" s="167"/>
      <c r="V42" s="167"/>
      <c r="W42" s="167"/>
      <c r="X42" s="167"/>
      <c r="Y42" s="167"/>
      <c r="Z42" s="168"/>
      <c r="AA42" s="68"/>
      <c r="AB42" s="167" t="s">
        <v>5</v>
      </c>
      <c r="AC42" s="167"/>
      <c r="AD42" s="167"/>
      <c r="AE42" s="167"/>
      <c r="AF42" s="167"/>
      <c r="AG42" s="167"/>
      <c r="AH42" s="167"/>
      <c r="AI42" s="167"/>
      <c r="AJ42" s="167"/>
      <c r="AK42" s="167"/>
      <c r="AL42" s="167"/>
      <c r="AM42" s="168"/>
      <c r="AS42" s="120"/>
      <c r="AT42" s="120"/>
      <c r="AU42" s="120"/>
    </row>
    <row r="43" spans="1:47" s="103" customFormat="1" ht="14.5" hidden="1" customHeight="1" x14ac:dyDescent="0.25">
      <c r="A43" s="100"/>
      <c r="B43" s="101">
        <f>WEEKDAY("1/4/"&amp;byil,2)</f>
        <v>3</v>
      </c>
      <c r="C43" s="101"/>
      <c r="D43" s="101"/>
      <c r="E43" s="101"/>
      <c r="F43" s="101"/>
      <c r="G43" s="101"/>
      <c r="H43" s="101"/>
      <c r="I43" s="101"/>
      <c r="J43" s="101"/>
      <c r="K43" s="101"/>
      <c r="L43" s="101"/>
      <c r="M43" s="102"/>
      <c r="N43" s="100"/>
      <c r="O43" s="101">
        <f>WEEKDAY("1/5/"&amp;byil,2)</f>
        <v>5</v>
      </c>
      <c r="P43" s="101"/>
      <c r="Q43" s="101"/>
      <c r="R43" s="101"/>
      <c r="S43" s="101"/>
      <c r="T43" s="101"/>
      <c r="U43" s="101"/>
      <c r="V43" s="101"/>
      <c r="W43" s="101"/>
      <c r="X43" s="101"/>
      <c r="Y43" s="101"/>
      <c r="Z43" s="102"/>
      <c r="AA43" s="100"/>
      <c r="AB43" s="101">
        <f>WEEKDAY("1/6/"&amp;byil,2)</f>
        <v>1</v>
      </c>
      <c r="AC43" s="101"/>
      <c r="AD43" s="101"/>
      <c r="AE43" s="101"/>
      <c r="AF43" s="101"/>
      <c r="AG43" s="101"/>
      <c r="AH43" s="101"/>
      <c r="AI43" s="101"/>
      <c r="AJ43" s="101"/>
      <c r="AK43" s="101"/>
      <c r="AL43" s="101"/>
      <c r="AM43" s="102"/>
      <c r="AS43" s="123"/>
      <c r="AT43" s="123"/>
      <c r="AU43" s="123"/>
    </row>
    <row r="44" spans="1:47" s="139" customFormat="1" ht="12.5" customHeight="1" x14ac:dyDescent="0.25">
      <c r="A44" s="166" t="s">
        <v>12</v>
      </c>
      <c r="B44" s="175">
        <f>IF(B43=1,1,0)</f>
        <v>0</v>
      </c>
      <c r="C44" s="176"/>
      <c r="D44" s="175">
        <f>B56+1</f>
        <v>6</v>
      </c>
      <c r="E44" s="176"/>
      <c r="F44" s="158">
        <f t="shared" ref="F44:F56" si="11">D44+7</f>
        <v>13</v>
      </c>
      <c r="G44" s="159"/>
      <c r="H44" s="158">
        <f>D44+14</f>
        <v>20</v>
      </c>
      <c r="I44" s="159"/>
      <c r="J44" s="158">
        <f>D44+21</f>
        <v>27</v>
      </c>
      <c r="K44" s="159"/>
      <c r="L44" s="158" t="str">
        <f>IF(D44+28&gt;30,"",D44+28)</f>
        <v/>
      </c>
      <c r="M44" s="159"/>
      <c r="N44" s="166" t="s">
        <v>12</v>
      </c>
      <c r="O44" s="158">
        <f>IF(O43=1,1,0)</f>
        <v>0</v>
      </c>
      <c r="P44" s="159"/>
      <c r="Q44" s="158">
        <f>O56+1</f>
        <v>4</v>
      </c>
      <c r="R44" s="159"/>
      <c r="S44" s="158">
        <f t="shared" ref="S44:S56" si="12">Q44+7</f>
        <v>11</v>
      </c>
      <c r="T44" s="159"/>
      <c r="U44" s="158">
        <f>Q44+14</f>
        <v>18</v>
      </c>
      <c r="V44" s="159"/>
      <c r="W44" s="164">
        <f>Q44+21</f>
        <v>25</v>
      </c>
      <c r="X44" s="165"/>
      <c r="Y44" s="158" t="str">
        <f>IF(Q44+28&gt;31,"",Q44+28)</f>
        <v/>
      </c>
      <c r="Z44" s="162"/>
      <c r="AA44" s="166" t="s">
        <v>12</v>
      </c>
      <c r="AB44" s="158">
        <f>IF(AB43=1,1,0)</f>
        <v>1</v>
      </c>
      <c r="AC44" s="159"/>
      <c r="AD44" s="158">
        <f>AB56+1</f>
        <v>8</v>
      </c>
      <c r="AE44" s="159"/>
      <c r="AF44" s="158">
        <f t="shared" ref="AF44:AF56" si="13">AD44+7</f>
        <v>15</v>
      </c>
      <c r="AG44" s="159"/>
      <c r="AH44" s="158">
        <f>AD44+14</f>
        <v>22</v>
      </c>
      <c r="AI44" s="159"/>
      <c r="AJ44" s="158">
        <f>AD44+21</f>
        <v>29</v>
      </c>
      <c r="AK44" s="159"/>
      <c r="AL44" s="158" t="str">
        <f>IF(AD44+28&gt;30,"",AD44+28)</f>
        <v/>
      </c>
      <c r="AM44" s="162"/>
      <c r="AS44" s="140"/>
      <c r="AT44" s="140"/>
      <c r="AU44" s="140"/>
    </row>
    <row r="45" spans="1:47" s="73" customFormat="1" ht="12.5" customHeight="1" thickBot="1" x14ac:dyDescent="0.3">
      <c r="A45" s="161"/>
      <c r="B45" s="70"/>
      <c r="C45" s="71"/>
      <c r="D45" s="70" t="s">
        <v>42</v>
      </c>
      <c r="E45" s="71" t="s">
        <v>45</v>
      </c>
      <c r="F45" s="70" t="s">
        <v>42</v>
      </c>
      <c r="G45" s="71" t="s">
        <v>45</v>
      </c>
      <c r="H45" s="70" t="s">
        <v>42</v>
      </c>
      <c r="I45" s="71" t="s">
        <v>45</v>
      </c>
      <c r="J45" s="70" t="s">
        <v>42</v>
      </c>
      <c r="K45" s="71" t="s">
        <v>45</v>
      </c>
      <c r="L45" s="70"/>
      <c r="M45" s="72"/>
      <c r="N45" s="161"/>
      <c r="O45" s="70"/>
      <c r="P45" s="71"/>
      <c r="Q45" s="70" t="s">
        <v>42</v>
      </c>
      <c r="R45" s="71" t="s">
        <v>45</v>
      </c>
      <c r="S45" s="70" t="s">
        <v>42</v>
      </c>
      <c r="T45" s="71" t="s">
        <v>45</v>
      </c>
      <c r="U45" s="70" t="s">
        <v>42</v>
      </c>
      <c r="V45" s="71" t="s">
        <v>45</v>
      </c>
      <c r="W45" s="70" t="s">
        <v>42</v>
      </c>
      <c r="X45" s="71" t="s">
        <v>45</v>
      </c>
      <c r="Y45" s="70"/>
      <c r="Z45" s="72"/>
      <c r="AA45" s="161"/>
      <c r="AB45" s="70" t="s">
        <v>42</v>
      </c>
      <c r="AC45" s="71" t="s">
        <v>45</v>
      </c>
      <c r="AD45" s="70" t="s">
        <v>42</v>
      </c>
      <c r="AE45" s="71" t="s">
        <v>45</v>
      </c>
      <c r="AF45" s="70" t="s">
        <v>42</v>
      </c>
      <c r="AG45" s="71" t="s">
        <v>45</v>
      </c>
      <c r="AH45" s="70" t="s">
        <v>42</v>
      </c>
      <c r="AI45" s="71" t="s">
        <v>45</v>
      </c>
      <c r="AJ45" s="70" t="s">
        <v>42</v>
      </c>
      <c r="AK45" s="71" t="s">
        <v>45</v>
      </c>
      <c r="AL45" s="70"/>
      <c r="AM45" s="72"/>
      <c r="AS45" s="121"/>
      <c r="AT45" s="121"/>
      <c r="AU45" s="121"/>
    </row>
    <row r="46" spans="1:47" s="139" customFormat="1" ht="12.5" customHeight="1" x14ac:dyDescent="0.25">
      <c r="A46" s="163" t="s">
        <v>11</v>
      </c>
      <c r="B46" s="175">
        <f>IF(B44&gt;0,B44+1,IF(B$43=2,1,0))</f>
        <v>0</v>
      </c>
      <c r="C46" s="176"/>
      <c r="D46" s="175">
        <f>D44+1</f>
        <v>7</v>
      </c>
      <c r="E46" s="176"/>
      <c r="F46" s="158">
        <f t="shared" si="11"/>
        <v>14</v>
      </c>
      <c r="G46" s="159"/>
      <c r="H46" s="158">
        <f t="shared" ref="H46:H56" si="14">D46+14</f>
        <v>21</v>
      </c>
      <c r="I46" s="159"/>
      <c r="J46" s="158">
        <f>D46+21</f>
        <v>28</v>
      </c>
      <c r="K46" s="159"/>
      <c r="L46" s="158"/>
      <c r="M46" s="159"/>
      <c r="N46" s="163" t="s">
        <v>11</v>
      </c>
      <c r="O46" s="158">
        <f>IF(O44&gt;0,O44+1,IF(O$43=2,1,0))</f>
        <v>0</v>
      </c>
      <c r="P46" s="159"/>
      <c r="Q46" s="158">
        <f>Q44+1</f>
        <v>5</v>
      </c>
      <c r="R46" s="159"/>
      <c r="S46" s="158">
        <f t="shared" si="12"/>
        <v>12</v>
      </c>
      <c r="T46" s="159"/>
      <c r="U46" s="164">
        <f t="shared" ref="U46:U56" si="15">Q46+14</f>
        <v>19</v>
      </c>
      <c r="V46" s="165"/>
      <c r="W46" s="164">
        <f>Q46+21</f>
        <v>26</v>
      </c>
      <c r="X46" s="165"/>
      <c r="Y46" s="158" t="str">
        <f>IF(Q46+28&gt;31,"",Q46+28)</f>
        <v/>
      </c>
      <c r="Z46" s="162"/>
      <c r="AA46" s="163" t="s">
        <v>11</v>
      </c>
      <c r="AB46" s="158">
        <f>IF(AB44&gt;0,AB44+1,IF(AB$43=2,1,0))</f>
        <v>2</v>
      </c>
      <c r="AC46" s="159"/>
      <c r="AD46" s="158">
        <f>AD44+1</f>
        <v>9</v>
      </c>
      <c r="AE46" s="159"/>
      <c r="AF46" s="158">
        <f t="shared" si="13"/>
        <v>16</v>
      </c>
      <c r="AG46" s="159"/>
      <c r="AH46" s="158">
        <f t="shared" ref="AH46:AH56" si="16">AD46+14</f>
        <v>23</v>
      </c>
      <c r="AI46" s="159"/>
      <c r="AJ46" s="158">
        <f>AD46+21</f>
        <v>30</v>
      </c>
      <c r="AK46" s="159"/>
      <c r="AL46" s="158"/>
      <c r="AM46" s="162"/>
      <c r="AS46" s="140"/>
      <c r="AT46" s="140"/>
      <c r="AU46" s="140"/>
    </row>
    <row r="47" spans="1:47" s="73" customFormat="1" ht="12.5" customHeight="1" thickBot="1" x14ac:dyDescent="0.3">
      <c r="A47" s="161"/>
      <c r="B47" s="70"/>
      <c r="C47" s="71"/>
      <c r="D47" s="70" t="s">
        <v>41</v>
      </c>
      <c r="E47" s="71" t="s">
        <v>43</v>
      </c>
      <c r="F47" s="70" t="s">
        <v>41</v>
      </c>
      <c r="G47" s="71" t="s">
        <v>43</v>
      </c>
      <c r="H47" s="70" t="s">
        <v>41</v>
      </c>
      <c r="I47" s="71" t="s">
        <v>43</v>
      </c>
      <c r="J47" s="70" t="s">
        <v>41</v>
      </c>
      <c r="K47" s="71" t="s">
        <v>43</v>
      </c>
      <c r="L47" s="70"/>
      <c r="M47" s="72"/>
      <c r="N47" s="161"/>
      <c r="O47" s="70"/>
      <c r="P47" s="71"/>
      <c r="Q47" s="70" t="s">
        <v>51</v>
      </c>
      <c r="R47" s="71" t="s">
        <v>43</v>
      </c>
      <c r="S47" s="70" t="s">
        <v>51</v>
      </c>
      <c r="T47" s="71" t="s">
        <v>43</v>
      </c>
      <c r="U47" s="70" t="s">
        <v>51</v>
      </c>
      <c r="V47" s="71" t="s">
        <v>43</v>
      </c>
      <c r="W47" s="70" t="s">
        <v>51</v>
      </c>
      <c r="X47" s="71" t="s">
        <v>43</v>
      </c>
      <c r="Y47" s="70"/>
      <c r="Z47" s="72"/>
      <c r="AA47" s="161"/>
      <c r="AB47" s="70" t="s">
        <v>51</v>
      </c>
      <c r="AC47" s="71" t="s">
        <v>43</v>
      </c>
      <c r="AD47" s="70" t="s">
        <v>51</v>
      </c>
      <c r="AE47" s="71" t="s">
        <v>43</v>
      </c>
      <c r="AF47" s="70" t="s">
        <v>51</v>
      </c>
      <c r="AG47" s="71" t="s">
        <v>43</v>
      </c>
      <c r="AH47" s="70" t="s">
        <v>51</v>
      </c>
      <c r="AI47" s="71" t="s">
        <v>43</v>
      </c>
      <c r="AJ47" s="70" t="s">
        <v>51</v>
      </c>
      <c r="AK47" s="71" t="s">
        <v>43</v>
      </c>
      <c r="AL47" s="70"/>
      <c r="AM47" s="72"/>
      <c r="AS47" s="121"/>
      <c r="AT47" s="121"/>
      <c r="AU47" s="121"/>
    </row>
    <row r="48" spans="1:47" s="139" customFormat="1" ht="12.5" customHeight="1" x14ac:dyDescent="0.25">
      <c r="A48" s="163" t="s">
        <v>13</v>
      </c>
      <c r="B48" s="175">
        <f>IF(B46&gt;0,B46+1,IF(B$43=3,1,0))</f>
        <v>1</v>
      </c>
      <c r="C48" s="176"/>
      <c r="D48" s="175">
        <f>D46+1</f>
        <v>8</v>
      </c>
      <c r="E48" s="176"/>
      <c r="F48" s="158">
        <f t="shared" si="11"/>
        <v>15</v>
      </c>
      <c r="G48" s="159"/>
      <c r="H48" s="158">
        <f t="shared" si="14"/>
        <v>22</v>
      </c>
      <c r="I48" s="159"/>
      <c r="J48" s="158">
        <f>IF(D48+21&gt;30,"",D48+21)</f>
        <v>29</v>
      </c>
      <c r="K48" s="159"/>
      <c r="L48" s="158"/>
      <c r="M48" s="159"/>
      <c r="N48" s="163" t="s">
        <v>13</v>
      </c>
      <c r="O48" s="158">
        <f>IF(O46&gt;0,O46+1,IF(O$43=3,1,0))</f>
        <v>0</v>
      </c>
      <c r="P48" s="159"/>
      <c r="Q48" s="158">
        <f>Q46+1</f>
        <v>6</v>
      </c>
      <c r="R48" s="159"/>
      <c r="S48" s="158">
        <f t="shared" si="12"/>
        <v>13</v>
      </c>
      <c r="T48" s="159"/>
      <c r="U48" s="158">
        <f t="shared" si="15"/>
        <v>20</v>
      </c>
      <c r="V48" s="159"/>
      <c r="W48" s="158">
        <f>Q48+21</f>
        <v>27</v>
      </c>
      <c r="X48" s="159"/>
      <c r="Y48" s="158"/>
      <c r="Z48" s="162"/>
      <c r="AA48" s="163" t="s">
        <v>13</v>
      </c>
      <c r="AB48" s="158">
        <f>IF(AB46&gt;0,AB46+1,IF(AB$43=3,1,0))</f>
        <v>3</v>
      </c>
      <c r="AC48" s="159"/>
      <c r="AD48" s="158">
        <f>AD46+1</f>
        <v>10</v>
      </c>
      <c r="AE48" s="159"/>
      <c r="AF48" s="158">
        <f t="shared" si="13"/>
        <v>17</v>
      </c>
      <c r="AG48" s="159"/>
      <c r="AH48" s="158">
        <f t="shared" si="16"/>
        <v>24</v>
      </c>
      <c r="AI48" s="159"/>
      <c r="AJ48" s="158" t="str">
        <f>IF(AD48+21&gt;30,"",AD48+21)</f>
        <v/>
      </c>
      <c r="AK48" s="159"/>
      <c r="AL48" s="158"/>
      <c r="AM48" s="162"/>
      <c r="AS48" s="140"/>
      <c r="AT48" s="140"/>
      <c r="AU48" s="140"/>
    </row>
    <row r="49" spans="1:47" s="73" customFormat="1" ht="12.5" customHeight="1" thickBot="1" x14ac:dyDescent="0.3">
      <c r="A49" s="161"/>
      <c r="B49" s="70" t="s">
        <v>42</v>
      </c>
      <c r="C49" s="71" t="s">
        <v>44</v>
      </c>
      <c r="D49" s="70" t="s">
        <v>42</v>
      </c>
      <c r="E49" s="71" t="s">
        <v>44</v>
      </c>
      <c r="F49" s="70" t="s">
        <v>44</v>
      </c>
      <c r="G49" s="71" t="s">
        <v>53</v>
      </c>
      <c r="H49" s="70" t="s">
        <v>44</v>
      </c>
      <c r="I49" s="71" t="s">
        <v>53</v>
      </c>
      <c r="J49" s="70" t="s">
        <v>44</v>
      </c>
      <c r="K49" s="71" t="s">
        <v>53</v>
      </c>
      <c r="L49" s="70"/>
      <c r="M49" s="72"/>
      <c r="N49" s="161"/>
      <c r="O49" s="70"/>
      <c r="P49" s="71"/>
      <c r="Q49" s="70" t="s">
        <v>44</v>
      </c>
      <c r="R49" s="71" t="s">
        <v>53</v>
      </c>
      <c r="S49" s="70" t="s">
        <v>44</v>
      </c>
      <c r="T49" s="71" t="s">
        <v>53</v>
      </c>
      <c r="U49" s="70" t="s">
        <v>44</v>
      </c>
      <c r="V49" s="71" t="s">
        <v>53</v>
      </c>
      <c r="W49" s="70" t="s">
        <v>44</v>
      </c>
      <c r="X49" s="71" t="s">
        <v>53</v>
      </c>
      <c r="Y49" s="70"/>
      <c r="Z49" s="72"/>
      <c r="AA49" s="161"/>
      <c r="AB49" s="70" t="s">
        <v>44</v>
      </c>
      <c r="AC49" s="71" t="s">
        <v>53</v>
      </c>
      <c r="AD49" s="70" t="s">
        <v>44</v>
      </c>
      <c r="AE49" s="71" t="s">
        <v>53</v>
      </c>
      <c r="AF49" s="70" t="s">
        <v>44</v>
      </c>
      <c r="AG49" s="71" t="s">
        <v>53</v>
      </c>
      <c r="AH49" s="70" t="s">
        <v>44</v>
      </c>
      <c r="AI49" s="71" t="s">
        <v>53</v>
      </c>
      <c r="AJ49" s="70"/>
      <c r="AK49" s="71"/>
      <c r="AL49" s="70"/>
      <c r="AM49" s="72"/>
      <c r="AS49" s="121"/>
      <c r="AT49" s="121"/>
      <c r="AU49" s="121"/>
    </row>
    <row r="50" spans="1:47" s="139" customFormat="1" ht="12.5" customHeight="1" x14ac:dyDescent="0.25">
      <c r="A50" s="163" t="s">
        <v>14</v>
      </c>
      <c r="B50" s="175">
        <f>IF(B48&gt;0,B48+1,IF(B$43=4,1,0))</f>
        <v>2</v>
      </c>
      <c r="C50" s="176"/>
      <c r="D50" s="175">
        <f>D48+1</f>
        <v>9</v>
      </c>
      <c r="E50" s="176"/>
      <c r="F50" s="158">
        <f t="shared" si="11"/>
        <v>16</v>
      </c>
      <c r="G50" s="159"/>
      <c r="H50" s="164">
        <f t="shared" si="14"/>
        <v>23</v>
      </c>
      <c r="I50" s="165"/>
      <c r="J50" s="158">
        <f>IF(D50+21&gt;30,"",D50+21)</f>
        <v>30</v>
      </c>
      <c r="K50" s="159"/>
      <c r="L50" s="158"/>
      <c r="M50" s="159"/>
      <c r="N50" s="163" t="s">
        <v>14</v>
      </c>
      <c r="O50" s="158">
        <f>IF(O48&gt;0,O48+1,IF(O$43=4,1,0))</f>
        <v>0</v>
      </c>
      <c r="P50" s="159"/>
      <c r="Q50" s="158">
        <f>Q48+1</f>
        <v>7</v>
      </c>
      <c r="R50" s="159"/>
      <c r="S50" s="158">
        <f t="shared" si="12"/>
        <v>14</v>
      </c>
      <c r="T50" s="159"/>
      <c r="U50" s="158">
        <f t="shared" si="15"/>
        <v>21</v>
      </c>
      <c r="V50" s="159"/>
      <c r="W50" s="158">
        <f>IF(Q50+21&gt;31,"",Q50+21)</f>
        <v>28</v>
      </c>
      <c r="X50" s="159"/>
      <c r="Y50" s="158"/>
      <c r="Z50" s="162"/>
      <c r="AA50" s="163" t="s">
        <v>14</v>
      </c>
      <c r="AB50" s="158">
        <f>IF(AB48&gt;0,AB48+1,IF(AB$43=4,1,0))</f>
        <v>4</v>
      </c>
      <c r="AC50" s="159"/>
      <c r="AD50" s="158">
        <f>AD48+1</f>
        <v>11</v>
      </c>
      <c r="AE50" s="159"/>
      <c r="AF50" s="158">
        <f t="shared" si="13"/>
        <v>18</v>
      </c>
      <c r="AG50" s="159"/>
      <c r="AH50" s="158">
        <f t="shared" si="16"/>
        <v>25</v>
      </c>
      <c r="AI50" s="159"/>
      <c r="AJ50" s="158" t="str">
        <f>IF(AD50+21&gt;30,"",AD50+21)</f>
        <v/>
      </c>
      <c r="AK50" s="159"/>
      <c r="AL50" s="158"/>
      <c r="AM50" s="162"/>
      <c r="AS50" s="140"/>
      <c r="AT50" s="140"/>
      <c r="AU50" s="140"/>
    </row>
    <row r="51" spans="1:47" s="73" customFormat="1" ht="12.5" customHeight="1" thickBot="1" x14ac:dyDescent="0.3">
      <c r="A51" s="161"/>
      <c r="B51" s="70" t="s">
        <v>50</v>
      </c>
      <c r="C51" s="71" t="s">
        <v>45</v>
      </c>
      <c r="D51" s="70" t="s">
        <v>50</v>
      </c>
      <c r="E51" s="71" t="s">
        <v>45</v>
      </c>
      <c r="F51" s="70" t="s">
        <v>51</v>
      </c>
      <c r="G51" s="71" t="s">
        <v>50</v>
      </c>
      <c r="H51" s="70" t="s">
        <v>51</v>
      </c>
      <c r="I51" s="71" t="s">
        <v>50</v>
      </c>
      <c r="J51" s="70" t="s">
        <v>51</v>
      </c>
      <c r="K51" s="71" t="s">
        <v>50</v>
      </c>
      <c r="L51" s="70"/>
      <c r="M51" s="72"/>
      <c r="N51" s="161"/>
      <c r="O51" s="70"/>
      <c r="P51" s="71"/>
      <c r="Q51" s="70" t="s">
        <v>51</v>
      </c>
      <c r="R51" s="71" t="s">
        <v>50</v>
      </c>
      <c r="S51" s="70" t="s">
        <v>51</v>
      </c>
      <c r="T51" s="71" t="s">
        <v>50</v>
      </c>
      <c r="U51" s="70" t="s">
        <v>51</v>
      </c>
      <c r="V51" s="71" t="s">
        <v>50</v>
      </c>
      <c r="W51" s="70" t="s">
        <v>51</v>
      </c>
      <c r="X51" s="71" t="s">
        <v>50</v>
      </c>
      <c r="Y51" s="70"/>
      <c r="Z51" s="72"/>
      <c r="AA51" s="161"/>
      <c r="AB51" s="70" t="s">
        <v>51</v>
      </c>
      <c r="AC51" s="71" t="s">
        <v>50</v>
      </c>
      <c r="AD51" s="70" t="s">
        <v>51</v>
      </c>
      <c r="AE51" s="71" t="s">
        <v>50</v>
      </c>
      <c r="AF51" s="70" t="s">
        <v>51</v>
      </c>
      <c r="AG51" s="71" t="s">
        <v>50</v>
      </c>
      <c r="AH51" s="70" t="s">
        <v>51</v>
      </c>
      <c r="AI51" s="71" t="s">
        <v>50</v>
      </c>
      <c r="AJ51" s="70"/>
      <c r="AK51" s="71"/>
      <c r="AL51" s="70"/>
      <c r="AM51" s="72"/>
      <c r="AS51" s="121"/>
      <c r="AT51" s="121"/>
      <c r="AU51" s="121"/>
    </row>
    <row r="52" spans="1:47" s="139" customFormat="1" ht="12.5" customHeight="1" x14ac:dyDescent="0.25">
      <c r="A52" s="163" t="s">
        <v>15</v>
      </c>
      <c r="B52" s="175">
        <f>IF(B50&gt;0,B50+1,IF(B$43=5,1,0))</f>
        <v>3</v>
      </c>
      <c r="C52" s="176"/>
      <c r="D52" s="175">
        <f>D50+1</f>
        <v>10</v>
      </c>
      <c r="E52" s="176"/>
      <c r="F52" s="158">
        <f t="shared" si="11"/>
        <v>17</v>
      </c>
      <c r="G52" s="159"/>
      <c r="H52" s="158">
        <f t="shared" si="14"/>
        <v>24</v>
      </c>
      <c r="I52" s="159"/>
      <c r="J52" s="158" t="str">
        <f>IF(D52+21&gt;30,"",D52+21)</f>
        <v/>
      </c>
      <c r="K52" s="159"/>
      <c r="L52" s="158"/>
      <c r="M52" s="159"/>
      <c r="N52" s="163" t="s">
        <v>15</v>
      </c>
      <c r="O52" s="164">
        <f>IF(O50&gt;0,O50+1,IF(O$43=5,1,0))</f>
        <v>1</v>
      </c>
      <c r="P52" s="165"/>
      <c r="Q52" s="158">
        <f>Q50+1</f>
        <v>8</v>
      </c>
      <c r="R52" s="159"/>
      <c r="S52" s="158">
        <f t="shared" si="12"/>
        <v>15</v>
      </c>
      <c r="T52" s="159"/>
      <c r="U52" s="158">
        <f t="shared" si="15"/>
        <v>22</v>
      </c>
      <c r="V52" s="159"/>
      <c r="W52" s="158">
        <f>IF(Q52+21&gt;31,"",Q52+21)</f>
        <v>29</v>
      </c>
      <c r="X52" s="159"/>
      <c r="Y52" s="158"/>
      <c r="Z52" s="162"/>
      <c r="AA52" s="163" t="s">
        <v>15</v>
      </c>
      <c r="AB52" s="158">
        <f>IF(AB50&gt;0,AB50+1,IF(AB$43=5,1,0))</f>
        <v>5</v>
      </c>
      <c r="AC52" s="159"/>
      <c r="AD52" s="158">
        <f>AD50+1</f>
        <v>12</v>
      </c>
      <c r="AE52" s="159"/>
      <c r="AF52" s="158">
        <f t="shared" si="13"/>
        <v>19</v>
      </c>
      <c r="AG52" s="159"/>
      <c r="AH52" s="158">
        <f t="shared" si="16"/>
        <v>26</v>
      </c>
      <c r="AI52" s="159"/>
      <c r="AJ52" s="158" t="str">
        <f>IF(AD52+21&gt;30,"",AD52+21)</f>
        <v/>
      </c>
      <c r="AK52" s="159"/>
      <c r="AL52" s="158"/>
      <c r="AM52" s="162"/>
      <c r="AS52" s="140"/>
      <c r="AT52" s="140"/>
      <c r="AU52" s="140"/>
    </row>
    <row r="53" spans="1:47" s="73" customFormat="1" ht="12.5" customHeight="1" thickBot="1" x14ac:dyDescent="0.3">
      <c r="A53" s="161"/>
      <c r="B53" s="70" t="s">
        <v>43</v>
      </c>
      <c r="C53" s="71" t="s">
        <v>50</v>
      </c>
      <c r="D53" s="70" t="s">
        <v>43</v>
      </c>
      <c r="E53" s="71" t="s">
        <v>50</v>
      </c>
      <c r="F53" s="70" t="s">
        <v>42</v>
      </c>
      <c r="G53" s="71" t="s">
        <v>44</v>
      </c>
      <c r="H53" s="70" t="s">
        <v>42</v>
      </c>
      <c r="I53" s="71" t="s">
        <v>44</v>
      </c>
      <c r="J53" s="70"/>
      <c r="K53" s="71"/>
      <c r="L53" s="70"/>
      <c r="M53" s="72"/>
      <c r="N53" s="161"/>
      <c r="O53" s="70" t="s">
        <v>42</v>
      </c>
      <c r="P53" s="71" t="s">
        <v>44</v>
      </c>
      <c r="Q53" s="70" t="s">
        <v>42</v>
      </c>
      <c r="R53" s="71" t="s">
        <v>44</v>
      </c>
      <c r="S53" s="70" t="s">
        <v>42</v>
      </c>
      <c r="T53" s="71" t="s">
        <v>44</v>
      </c>
      <c r="U53" s="70" t="s">
        <v>42</v>
      </c>
      <c r="V53" s="71" t="s">
        <v>44</v>
      </c>
      <c r="W53" s="70" t="s">
        <v>42</v>
      </c>
      <c r="X53" s="71" t="s">
        <v>44</v>
      </c>
      <c r="Y53" s="70"/>
      <c r="Z53" s="72"/>
      <c r="AA53" s="161"/>
      <c r="AB53" s="70" t="s">
        <v>42</v>
      </c>
      <c r="AC53" s="71" t="s">
        <v>44</v>
      </c>
      <c r="AD53" s="70" t="s">
        <v>42</v>
      </c>
      <c r="AE53" s="71" t="s">
        <v>44</v>
      </c>
      <c r="AF53" s="70" t="s">
        <v>42</v>
      </c>
      <c r="AG53" s="71" t="s">
        <v>44</v>
      </c>
      <c r="AH53" s="70" t="s">
        <v>42</v>
      </c>
      <c r="AI53" s="71" t="s">
        <v>44</v>
      </c>
      <c r="AJ53" s="70"/>
      <c r="AK53" s="71"/>
      <c r="AL53" s="70"/>
      <c r="AM53" s="72"/>
      <c r="AS53" s="121"/>
      <c r="AT53" s="121"/>
      <c r="AU53" s="121"/>
    </row>
    <row r="54" spans="1:47" s="139" customFormat="1" ht="12.5" customHeight="1" x14ac:dyDescent="0.25">
      <c r="A54" s="163" t="s">
        <v>16</v>
      </c>
      <c r="B54" s="175">
        <f>IF(B52&gt;0,B52+1,IF(B$43=6,1,0))</f>
        <v>4</v>
      </c>
      <c r="C54" s="176"/>
      <c r="D54" s="175">
        <f>D52+1</f>
        <v>11</v>
      </c>
      <c r="E54" s="176"/>
      <c r="F54" s="158">
        <f t="shared" si="11"/>
        <v>18</v>
      </c>
      <c r="G54" s="159"/>
      <c r="H54" s="158">
        <f t="shared" si="14"/>
        <v>25</v>
      </c>
      <c r="I54" s="159"/>
      <c r="J54" s="158" t="str">
        <f>IF(D54+21&gt;30,"",D54+21)</f>
        <v/>
      </c>
      <c r="K54" s="159"/>
      <c r="L54" s="158"/>
      <c r="M54" s="159"/>
      <c r="N54" s="163" t="s">
        <v>16</v>
      </c>
      <c r="O54" s="158">
        <f>IF(O52&gt;0,O52+1,IF(O$43=6,1,0))</f>
        <v>2</v>
      </c>
      <c r="P54" s="159"/>
      <c r="Q54" s="158">
        <f>Q52+1</f>
        <v>9</v>
      </c>
      <c r="R54" s="159"/>
      <c r="S54" s="158">
        <f t="shared" si="12"/>
        <v>16</v>
      </c>
      <c r="T54" s="159"/>
      <c r="U54" s="164">
        <f t="shared" si="15"/>
        <v>23</v>
      </c>
      <c r="V54" s="165"/>
      <c r="W54" s="158">
        <f>IF(Q54+21&gt;31,"",Q54+21)</f>
        <v>30</v>
      </c>
      <c r="X54" s="159"/>
      <c r="Y54" s="158"/>
      <c r="Z54" s="162"/>
      <c r="AA54" s="163" t="s">
        <v>16</v>
      </c>
      <c r="AB54" s="158">
        <f>IF(AB52&gt;0,AB52+1,IF(AB$43=6,1,0))</f>
        <v>6</v>
      </c>
      <c r="AC54" s="159"/>
      <c r="AD54" s="158">
        <f>AD52+1</f>
        <v>13</v>
      </c>
      <c r="AE54" s="159"/>
      <c r="AF54" s="158">
        <f t="shared" si="13"/>
        <v>20</v>
      </c>
      <c r="AG54" s="159"/>
      <c r="AH54" s="158">
        <f t="shared" si="16"/>
        <v>27</v>
      </c>
      <c r="AI54" s="159"/>
      <c r="AJ54" s="158" t="str">
        <f>IF(AD54+21&gt;30,"",AD54+21)</f>
        <v/>
      </c>
      <c r="AK54" s="159"/>
      <c r="AL54" s="158"/>
      <c r="AM54" s="162"/>
      <c r="AS54" s="140"/>
      <c r="AT54" s="140"/>
      <c r="AU54" s="140"/>
    </row>
    <row r="55" spans="1:47" s="73" customFormat="1" ht="12.5" customHeight="1" thickBot="1" x14ac:dyDescent="0.3">
      <c r="A55" s="161"/>
      <c r="B55" s="70" t="s">
        <v>41</v>
      </c>
      <c r="C55" s="71" t="s">
        <v>44</v>
      </c>
      <c r="D55" s="70" t="s">
        <v>41</v>
      </c>
      <c r="E55" s="71" t="s">
        <v>44</v>
      </c>
      <c r="F55" s="70" t="s">
        <v>51</v>
      </c>
      <c r="G55" s="71" t="s">
        <v>50</v>
      </c>
      <c r="H55" s="70" t="s">
        <v>51</v>
      </c>
      <c r="I55" s="71" t="s">
        <v>50</v>
      </c>
      <c r="J55" s="70"/>
      <c r="K55" s="71"/>
      <c r="L55" s="70"/>
      <c r="M55" s="72"/>
      <c r="N55" s="161"/>
      <c r="O55" s="70" t="s">
        <v>51</v>
      </c>
      <c r="P55" s="71" t="s">
        <v>50</v>
      </c>
      <c r="Q55" s="70" t="s">
        <v>51</v>
      </c>
      <c r="R55" s="71" t="s">
        <v>50</v>
      </c>
      <c r="S55" s="70" t="s">
        <v>51</v>
      </c>
      <c r="T55" s="71" t="s">
        <v>50</v>
      </c>
      <c r="U55" s="70" t="s">
        <v>51</v>
      </c>
      <c r="V55" s="71" t="s">
        <v>50</v>
      </c>
      <c r="W55" s="70" t="s">
        <v>51</v>
      </c>
      <c r="X55" s="71" t="s">
        <v>50</v>
      </c>
      <c r="Y55" s="70"/>
      <c r="Z55" s="72"/>
      <c r="AA55" s="161"/>
      <c r="AB55" s="70" t="s">
        <v>51</v>
      </c>
      <c r="AC55" s="71" t="s">
        <v>50</v>
      </c>
      <c r="AD55" s="70" t="s">
        <v>51</v>
      </c>
      <c r="AE55" s="71" t="s">
        <v>50</v>
      </c>
      <c r="AF55" s="70" t="s">
        <v>51</v>
      </c>
      <c r="AG55" s="71" t="s">
        <v>50</v>
      </c>
      <c r="AH55" s="70" t="s">
        <v>51</v>
      </c>
      <c r="AI55" s="71" t="s">
        <v>50</v>
      </c>
      <c r="AJ55" s="70"/>
      <c r="AK55" s="71"/>
      <c r="AL55" s="70"/>
      <c r="AM55" s="72"/>
      <c r="AS55" s="121"/>
      <c r="AT55" s="121"/>
      <c r="AU55" s="121"/>
    </row>
    <row r="56" spans="1:47" s="139" customFormat="1" ht="12.5" customHeight="1" x14ac:dyDescent="0.25">
      <c r="A56" s="160" t="s">
        <v>17</v>
      </c>
      <c r="B56" s="175">
        <f>IF(B54&gt;0,B54+1,IF(B$43=7,1,0))</f>
        <v>5</v>
      </c>
      <c r="C56" s="176"/>
      <c r="D56" s="175">
        <f t="shared" ref="D56" si="17">D54+1</f>
        <v>12</v>
      </c>
      <c r="E56" s="176"/>
      <c r="F56" s="158">
        <f t="shared" si="11"/>
        <v>19</v>
      </c>
      <c r="G56" s="159"/>
      <c r="H56" s="158">
        <f t="shared" si="14"/>
        <v>26</v>
      </c>
      <c r="I56" s="159"/>
      <c r="J56" s="158" t="str">
        <f>IF(D56+21&gt;30,"",D56+21)</f>
        <v/>
      </c>
      <c r="K56" s="159"/>
      <c r="L56" s="158"/>
      <c r="M56" s="159"/>
      <c r="N56" s="160" t="s">
        <v>17</v>
      </c>
      <c r="O56" s="158">
        <f>IF(O54&gt;0,O54+1,IF(O$43=7,1,0))</f>
        <v>3</v>
      </c>
      <c r="P56" s="159"/>
      <c r="Q56" s="158">
        <f t="shared" ref="Q56" si="18">Q54+1</f>
        <v>10</v>
      </c>
      <c r="R56" s="159"/>
      <c r="S56" s="158">
        <f t="shared" si="12"/>
        <v>17</v>
      </c>
      <c r="T56" s="159"/>
      <c r="U56" s="164">
        <f t="shared" si="15"/>
        <v>24</v>
      </c>
      <c r="V56" s="165"/>
      <c r="W56" s="158">
        <f>IF(Q56+21&gt;31,"",Q56+21)</f>
        <v>31</v>
      </c>
      <c r="X56" s="159"/>
      <c r="Y56" s="158"/>
      <c r="Z56" s="162"/>
      <c r="AA56" s="160" t="s">
        <v>17</v>
      </c>
      <c r="AB56" s="158">
        <f>IF(AB54&gt;0,AB54+1,IF(AB$43=7,1,0))</f>
        <v>7</v>
      </c>
      <c r="AC56" s="159"/>
      <c r="AD56" s="158">
        <f t="shared" ref="AD56" si="19">AD54+1</f>
        <v>14</v>
      </c>
      <c r="AE56" s="159"/>
      <c r="AF56" s="158">
        <f t="shared" si="13"/>
        <v>21</v>
      </c>
      <c r="AG56" s="159"/>
      <c r="AH56" s="158">
        <f t="shared" si="16"/>
        <v>28</v>
      </c>
      <c r="AI56" s="159"/>
      <c r="AJ56" s="158" t="str">
        <f>IF(AD56+21&gt;30,"",AD56+21)</f>
        <v/>
      </c>
      <c r="AK56" s="159"/>
      <c r="AL56" s="158"/>
      <c r="AM56" s="162"/>
      <c r="AS56" s="140"/>
      <c r="AT56" s="140"/>
      <c r="AU56" s="140"/>
    </row>
    <row r="57" spans="1:47" s="73" customFormat="1" ht="12.5" customHeight="1" thickBot="1" x14ac:dyDescent="0.3">
      <c r="A57" s="161"/>
      <c r="B57" s="70" t="s">
        <v>50</v>
      </c>
      <c r="C57" s="71" t="s">
        <v>41</v>
      </c>
      <c r="D57" s="70" t="s">
        <v>50</v>
      </c>
      <c r="E57" s="71" t="s">
        <v>41</v>
      </c>
      <c r="F57" s="70" t="s">
        <v>44</v>
      </c>
      <c r="G57" s="71" t="s">
        <v>41</v>
      </c>
      <c r="H57" s="70" t="s">
        <v>44</v>
      </c>
      <c r="I57" s="71" t="s">
        <v>41</v>
      </c>
      <c r="J57" s="70"/>
      <c r="K57" s="71"/>
      <c r="L57" s="70"/>
      <c r="M57" s="72"/>
      <c r="N57" s="161"/>
      <c r="O57" s="70" t="s">
        <v>44</v>
      </c>
      <c r="P57" s="71" t="s">
        <v>41</v>
      </c>
      <c r="Q57" s="70" t="s">
        <v>44</v>
      </c>
      <c r="R57" s="71" t="s">
        <v>41</v>
      </c>
      <c r="S57" s="70" t="s">
        <v>44</v>
      </c>
      <c r="T57" s="71" t="s">
        <v>41</v>
      </c>
      <c r="U57" s="70" t="s">
        <v>44</v>
      </c>
      <c r="V57" s="71" t="s">
        <v>52</v>
      </c>
      <c r="W57" s="70" t="s">
        <v>44</v>
      </c>
      <c r="X57" s="71" t="s">
        <v>41</v>
      </c>
      <c r="Y57" s="70"/>
      <c r="Z57" s="72"/>
      <c r="AA57" s="161"/>
      <c r="AB57" s="70" t="s">
        <v>44</v>
      </c>
      <c r="AC57" s="71" t="s">
        <v>41</v>
      </c>
      <c r="AD57" s="70" t="s">
        <v>44</v>
      </c>
      <c r="AE57" s="71" t="s">
        <v>41</v>
      </c>
      <c r="AF57" s="70" t="s">
        <v>44</v>
      </c>
      <c r="AG57" s="71" t="s">
        <v>41</v>
      </c>
      <c r="AH57" s="70" t="s">
        <v>44</v>
      </c>
      <c r="AI57" s="71" t="s">
        <v>41</v>
      </c>
      <c r="AJ57" s="70"/>
      <c r="AK57" s="71"/>
      <c r="AL57" s="70"/>
      <c r="AM57" s="72"/>
      <c r="AS57" s="121"/>
      <c r="AT57" s="121"/>
      <c r="AU57" s="121"/>
    </row>
    <row r="58" spans="1:47" s="74" customFormat="1" ht="21" customHeight="1" thickBot="1" x14ac:dyDescent="0.3">
      <c r="AS58" s="122"/>
      <c r="AT58" s="122"/>
      <c r="AU58" s="122"/>
    </row>
    <row r="59" spans="1:47" s="69" customFormat="1" ht="14.5" thickBot="1" x14ac:dyDescent="0.3">
      <c r="A59" s="68"/>
      <c r="B59" s="167" t="s">
        <v>6</v>
      </c>
      <c r="C59" s="167"/>
      <c r="D59" s="167"/>
      <c r="E59" s="167"/>
      <c r="F59" s="167"/>
      <c r="G59" s="167"/>
      <c r="H59" s="167"/>
      <c r="I59" s="167"/>
      <c r="J59" s="167"/>
      <c r="K59" s="167"/>
      <c r="L59" s="167"/>
      <c r="M59" s="168"/>
      <c r="N59" s="68"/>
      <c r="O59" s="167" t="s">
        <v>7</v>
      </c>
      <c r="P59" s="167"/>
      <c r="Q59" s="167"/>
      <c r="R59" s="167"/>
      <c r="S59" s="167"/>
      <c r="T59" s="167"/>
      <c r="U59" s="167"/>
      <c r="V59" s="167"/>
      <c r="W59" s="167"/>
      <c r="X59" s="167"/>
      <c r="Y59" s="167"/>
      <c r="Z59" s="168"/>
      <c r="AA59" s="68"/>
      <c r="AB59" s="167" t="s">
        <v>8</v>
      </c>
      <c r="AC59" s="167"/>
      <c r="AD59" s="167"/>
      <c r="AE59" s="167"/>
      <c r="AF59" s="167"/>
      <c r="AG59" s="167"/>
      <c r="AH59" s="167"/>
      <c r="AI59" s="167"/>
      <c r="AJ59" s="167"/>
      <c r="AK59" s="167"/>
      <c r="AL59" s="167"/>
      <c r="AM59" s="168"/>
      <c r="AS59" s="120"/>
      <c r="AT59" s="120"/>
      <c r="AU59" s="120"/>
    </row>
    <row r="60" spans="1:47" s="103" customFormat="1" ht="14.5" hidden="1" customHeight="1" thickBot="1" x14ac:dyDescent="0.3">
      <c r="A60" s="100"/>
      <c r="B60" s="101">
        <f>WEEKDAY("1/7/"&amp;byil,2)</f>
        <v>3</v>
      </c>
      <c r="C60" s="101"/>
      <c r="D60" s="101"/>
      <c r="E60" s="101"/>
      <c r="F60" s="101"/>
      <c r="G60" s="101"/>
      <c r="H60" s="101"/>
      <c r="I60" s="101"/>
      <c r="J60" s="101"/>
      <c r="K60" s="101"/>
      <c r="L60" s="101"/>
      <c r="M60" s="102"/>
      <c r="N60" s="100"/>
      <c r="O60" s="101">
        <f>WEEKDAY("1/8/"&amp;byil,2)</f>
        <v>6</v>
      </c>
      <c r="P60" s="101"/>
      <c r="Q60" s="101"/>
      <c r="R60" s="101"/>
      <c r="S60" s="101"/>
      <c r="T60" s="101"/>
      <c r="U60" s="101"/>
      <c r="V60" s="101"/>
      <c r="W60" s="101"/>
      <c r="X60" s="101"/>
      <c r="Y60" s="101"/>
      <c r="Z60" s="102"/>
      <c r="AA60" s="100"/>
      <c r="AB60" s="101">
        <f>WEEKDAY("1/9/"&amp;byil,2)</f>
        <v>2</v>
      </c>
      <c r="AC60" s="101"/>
      <c r="AD60" s="101"/>
      <c r="AE60" s="101"/>
      <c r="AF60" s="101"/>
      <c r="AG60" s="101"/>
      <c r="AH60" s="101"/>
      <c r="AI60" s="101"/>
      <c r="AJ60" s="101"/>
      <c r="AK60" s="101"/>
      <c r="AL60" s="101"/>
      <c r="AM60" s="102"/>
      <c r="AS60" s="123"/>
      <c r="AT60" s="123"/>
      <c r="AU60" s="123"/>
    </row>
    <row r="61" spans="1:47" s="139" customFormat="1" ht="12.5" customHeight="1" x14ac:dyDescent="0.25">
      <c r="A61" s="166" t="s">
        <v>12</v>
      </c>
      <c r="B61" s="158">
        <f>IF(B60=1,1,0)</f>
        <v>0</v>
      </c>
      <c r="C61" s="159"/>
      <c r="D61" s="158">
        <f>B73+1</f>
        <v>6</v>
      </c>
      <c r="E61" s="159"/>
      <c r="F61" s="158">
        <f t="shared" ref="F61:F73" si="20">D61+7</f>
        <v>13</v>
      </c>
      <c r="G61" s="159"/>
      <c r="H61" s="158">
        <f>D61+14</f>
        <v>20</v>
      </c>
      <c r="I61" s="159"/>
      <c r="J61" s="158">
        <f>D61+21</f>
        <v>27</v>
      </c>
      <c r="K61" s="159"/>
      <c r="L61" s="158" t="str">
        <f>IF(D61+28&gt;31,"",D61+28)</f>
        <v/>
      </c>
      <c r="M61" s="162"/>
      <c r="N61" s="166" t="s">
        <v>12</v>
      </c>
      <c r="O61" s="158">
        <f>IF(O60=1,1,0)</f>
        <v>0</v>
      </c>
      <c r="P61" s="159"/>
      <c r="Q61" s="164">
        <f>O73+1</f>
        <v>3</v>
      </c>
      <c r="R61" s="165"/>
      <c r="S61" s="158">
        <f t="shared" ref="S61:S73" si="21">Q61+7</f>
        <v>10</v>
      </c>
      <c r="T61" s="159"/>
      <c r="U61" s="158">
        <f>Q61+14</f>
        <v>17</v>
      </c>
      <c r="V61" s="159"/>
      <c r="W61" s="158">
        <f>Q61+21</f>
        <v>24</v>
      </c>
      <c r="X61" s="159"/>
      <c r="Y61" s="158">
        <f>IF(Q61+28&gt;31,"",Q61+28)</f>
        <v>31</v>
      </c>
      <c r="Z61" s="162"/>
      <c r="AA61" s="163" t="s">
        <v>12</v>
      </c>
      <c r="AB61" s="172">
        <f>IF(AB60=1,1,0)</f>
        <v>0</v>
      </c>
      <c r="AC61" s="173"/>
      <c r="AD61" s="172">
        <f>AB73+1</f>
        <v>7</v>
      </c>
      <c r="AE61" s="173"/>
      <c r="AF61" s="172">
        <f t="shared" ref="AF61:AF73" si="22">AD61+7</f>
        <v>14</v>
      </c>
      <c r="AG61" s="173"/>
      <c r="AH61" s="172">
        <f>AD61+14</f>
        <v>21</v>
      </c>
      <c r="AI61" s="173"/>
      <c r="AJ61" s="172">
        <f>AD61+21</f>
        <v>28</v>
      </c>
      <c r="AK61" s="173"/>
      <c r="AL61" s="172" t="str">
        <f>IF(AD61+28&gt;30,"",AD61+28)</f>
        <v/>
      </c>
      <c r="AM61" s="174"/>
      <c r="AS61" s="140"/>
      <c r="AT61" s="140"/>
      <c r="AU61" s="140"/>
    </row>
    <row r="62" spans="1:47" s="73" customFormat="1" ht="12.5" customHeight="1" thickBot="1" x14ac:dyDescent="0.3">
      <c r="A62" s="161"/>
      <c r="B62" s="70"/>
      <c r="C62" s="71"/>
      <c r="D62" s="70" t="s">
        <v>42</v>
      </c>
      <c r="E62" s="71" t="s">
        <v>53</v>
      </c>
      <c r="F62" s="70" t="s">
        <v>42</v>
      </c>
      <c r="G62" s="71" t="s">
        <v>53</v>
      </c>
      <c r="H62" s="70" t="s">
        <v>42</v>
      </c>
      <c r="I62" s="71" t="s">
        <v>53</v>
      </c>
      <c r="J62" s="70" t="s">
        <v>42</v>
      </c>
      <c r="K62" s="71" t="s">
        <v>53</v>
      </c>
      <c r="L62" s="70"/>
      <c r="M62" s="72"/>
      <c r="N62" s="161"/>
      <c r="O62" s="70"/>
      <c r="P62" s="71"/>
      <c r="Q62" s="70" t="s">
        <v>42</v>
      </c>
      <c r="R62" s="71" t="s">
        <v>53</v>
      </c>
      <c r="S62" s="70" t="s">
        <v>42</v>
      </c>
      <c r="T62" s="71" t="s">
        <v>53</v>
      </c>
      <c r="U62" s="70" t="s">
        <v>42</v>
      </c>
      <c r="V62" s="71" t="s">
        <v>53</v>
      </c>
      <c r="W62" s="70" t="s">
        <v>42</v>
      </c>
      <c r="X62" s="71" t="s">
        <v>53</v>
      </c>
      <c r="Y62" s="70" t="s">
        <v>42</v>
      </c>
      <c r="Z62" s="72" t="s">
        <v>53</v>
      </c>
      <c r="AA62" s="161"/>
      <c r="AB62" s="70"/>
      <c r="AC62" s="71"/>
      <c r="AD62" s="70" t="s">
        <v>42</v>
      </c>
      <c r="AE62" s="71" t="s">
        <v>53</v>
      </c>
      <c r="AF62" s="70" t="s">
        <v>42</v>
      </c>
      <c r="AG62" s="71" t="s">
        <v>53</v>
      </c>
      <c r="AH62" s="70" t="s">
        <v>42</v>
      </c>
      <c r="AI62" s="71" t="s">
        <v>53</v>
      </c>
      <c r="AJ62" s="70" t="s">
        <v>42</v>
      </c>
      <c r="AK62" s="71" t="s">
        <v>53</v>
      </c>
      <c r="AL62" s="70"/>
      <c r="AM62" s="72"/>
      <c r="AS62" s="121"/>
      <c r="AT62" s="121"/>
      <c r="AU62" s="121"/>
    </row>
    <row r="63" spans="1:47" s="139" customFormat="1" ht="12.5" customHeight="1" x14ac:dyDescent="0.25">
      <c r="A63" s="163" t="s">
        <v>11</v>
      </c>
      <c r="B63" s="158">
        <f>IF(B61&gt;0,B61+1,IF(B$60=2,1,0))</f>
        <v>0</v>
      </c>
      <c r="C63" s="159"/>
      <c r="D63" s="158">
        <f>D61+1</f>
        <v>7</v>
      </c>
      <c r="E63" s="159"/>
      <c r="F63" s="158">
        <f t="shared" si="20"/>
        <v>14</v>
      </c>
      <c r="G63" s="159"/>
      <c r="H63" s="158">
        <f t="shared" ref="H63:H73" si="23">D63+14</f>
        <v>21</v>
      </c>
      <c r="I63" s="159"/>
      <c r="J63" s="158">
        <f>D63+21</f>
        <v>28</v>
      </c>
      <c r="K63" s="159"/>
      <c r="L63" s="158" t="str">
        <f>IF(D63+28&gt;31,"",D63+28)</f>
        <v/>
      </c>
      <c r="M63" s="162"/>
      <c r="N63" s="163" t="s">
        <v>11</v>
      </c>
      <c r="O63" s="158">
        <f>IF(O61&gt;0,O61+1,IF(O$60=2,1,0))</f>
        <v>0</v>
      </c>
      <c r="P63" s="159"/>
      <c r="Q63" s="158">
        <f>Q61+1</f>
        <v>4</v>
      </c>
      <c r="R63" s="159"/>
      <c r="S63" s="158">
        <f t="shared" si="21"/>
        <v>11</v>
      </c>
      <c r="T63" s="159"/>
      <c r="U63" s="158">
        <f t="shared" ref="U63:U73" si="24">Q63+14</f>
        <v>18</v>
      </c>
      <c r="V63" s="159"/>
      <c r="W63" s="158">
        <f>Q63+21</f>
        <v>25</v>
      </c>
      <c r="X63" s="159"/>
      <c r="Y63" s="158" t="str">
        <f>IF(Q63+28&gt;31,"",Q63+28)</f>
        <v/>
      </c>
      <c r="Z63" s="162"/>
      <c r="AA63" s="163" t="s">
        <v>11</v>
      </c>
      <c r="AB63" s="158">
        <f>IF(AB61&gt;0,AB61+1,IF(AB$60=2,1,0))</f>
        <v>1</v>
      </c>
      <c r="AC63" s="159"/>
      <c r="AD63" s="158">
        <f>AD61+1</f>
        <v>8</v>
      </c>
      <c r="AE63" s="159"/>
      <c r="AF63" s="158">
        <f t="shared" si="22"/>
        <v>15</v>
      </c>
      <c r="AG63" s="159"/>
      <c r="AH63" s="158">
        <f t="shared" ref="AH63:AH73" si="25">AD63+14</f>
        <v>22</v>
      </c>
      <c r="AI63" s="159"/>
      <c r="AJ63" s="158">
        <f>AD63+21</f>
        <v>29</v>
      </c>
      <c r="AK63" s="159"/>
      <c r="AL63" s="158"/>
      <c r="AM63" s="162"/>
      <c r="AS63" s="140"/>
      <c r="AT63" s="140"/>
      <c r="AU63" s="140"/>
    </row>
    <row r="64" spans="1:47" s="73" customFormat="1" ht="12.5" customHeight="1" thickBot="1" x14ac:dyDescent="0.3">
      <c r="A64" s="161"/>
      <c r="B64" s="70"/>
      <c r="C64" s="71"/>
      <c r="D64" s="70" t="s">
        <v>51</v>
      </c>
      <c r="E64" s="71" t="s">
        <v>43</v>
      </c>
      <c r="F64" s="70" t="s">
        <v>51</v>
      </c>
      <c r="G64" s="71" t="s">
        <v>43</v>
      </c>
      <c r="H64" s="70" t="s">
        <v>51</v>
      </c>
      <c r="I64" s="71" t="s">
        <v>43</v>
      </c>
      <c r="J64" s="70" t="s">
        <v>51</v>
      </c>
      <c r="K64" s="71" t="s">
        <v>43</v>
      </c>
      <c r="L64" s="70"/>
      <c r="M64" s="72"/>
      <c r="N64" s="161"/>
      <c r="O64" s="70"/>
      <c r="P64" s="71"/>
      <c r="Q64" s="70" t="s">
        <v>51</v>
      </c>
      <c r="R64" s="71" t="s">
        <v>43</v>
      </c>
      <c r="S64" s="70" t="s">
        <v>51</v>
      </c>
      <c r="T64" s="71" t="s">
        <v>43</v>
      </c>
      <c r="U64" s="70" t="s">
        <v>51</v>
      </c>
      <c r="V64" s="71" t="s">
        <v>43</v>
      </c>
      <c r="W64" s="70" t="s">
        <v>51</v>
      </c>
      <c r="X64" s="71" t="s">
        <v>43</v>
      </c>
      <c r="Y64" s="70"/>
      <c r="Z64" s="72"/>
      <c r="AA64" s="161"/>
      <c r="AB64" s="70" t="s">
        <v>51</v>
      </c>
      <c r="AC64" s="71" t="s">
        <v>43</v>
      </c>
      <c r="AD64" s="70" t="s">
        <v>51</v>
      </c>
      <c r="AE64" s="71" t="s">
        <v>43</v>
      </c>
      <c r="AF64" s="70" t="s">
        <v>51</v>
      </c>
      <c r="AG64" s="71" t="s">
        <v>43</v>
      </c>
      <c r="AH64" s="70" t="s">
        <v>51</v>
      </c>
      <c r="AI64" s="71" t="s">
        <v>43</v>
      </c>
      <c r="AJ64" s="70" t="s">
        <v>51</v>
      </c>
      <c r="AK64" s="71" t="s">
        <v>43</v>
      </c>
      <c r="AL64" s="70"/>
      <c r="AM64" s="72"/>
      <c r="AS64" s="121"/>
      <c r="AT64" s="121"/>
      <c r="AU64" s="121"/>
    </row>
    <row r="65" spans="1:47" s="139" customFormat="1" ht="12.5" customHeight="1" x14ac:dyDescent="0.25">
      <c r="A65" s="163" t="s">
        <v>13</v>
      </c>
      <c r="B65" s="158">
        <f>IF(B63&gt;0,B63+1,IF(B$60=3,1,0))</f>
        <v>1</v>
      </c>
      <c r="C65" s="159"/>
      <c r="D65" s="158">
        <f>D63+1</f>
        <v>8</v>
      </c>
      <c r="E65" s="159"/>
      <c r="F65" s="164">
        <f t="shared" si="20"/>
        <v>15</v>
      </c>
      <c r="G65" s="165"/>
      <c r="H65" s="158">
        <f t="shared" si="23"/>
        <v>22</v>
      </c>
      <c r="I65" s="159"/>
      <c r="J65" s="158">
        <f>D65+21</f>
        <v>29</v>
      </c>
      <c r="K65" s="159"/>
      <c r="L65" s="158"/>
      <c r="M65" s="162"/>
      <c r="N65" s="163" t="s">
        <v>13</v>
      </c>
      <c r="O65" s="158">
        <f>IF(O63&gt;0,O63+1,IF(O$60=3,1,0))</f>
        <v>0</v>
      </c>
      <c r="P65" s="159"/>
      <c r="Q65" s="158">
        <f>Q63+1</f>
        <v>5</v>
      </c>
      <c r="R65" s="159"/>
      <c r="S65" s="158">
        <f t="shared" si="21"/>
        <v>12</v>
      </c>
      <c r="T65" s="159"/>
      <c r="U65" s="158">
        <f t="shared" si="24"/>
        <v>19</v>
      </c>
      <c r="V65" s="159"/>
      <c r="W65" s="158">
        <f>Q65+21</f>
        <v>26</v>
      </c>
      <c r="X65" s="159"/>
      <c r="Y65" s="158"/>
      <c r="Z65" s="162"/>
      <c r="AA65" s="163" t="s">
        <v>13</v>
      </c>
      <c r="AB65" s="158">
        <f>IF(AB63&gt;0,AB63+1,IF(AB$60=3,1,0))</f>
        <v>2</v>
      </c>
      <c r="AC65" s="159"/>
      <c r="AD65" s="158">
        <f>AD63+1</f>
        <v>9</v>
      </c>
      <c r="AE65" s="159"/>
      <c r="AF65" s="158">
        <f t="shared" si="22"/>
        <v>16</v>
      </c>
      <c r="AG65" s="159"/>
      <c r="AH65" s="158">
        <f t="shared" si="25"/>
        <v>23</v>
      </c>
      <c r="AI65" s="159"/>
      <c r="AJ65" s="158">
        <f>IF(AD65+21&gt;30,"",AD65+21)</f>
        <v>30</v>
      </c>
      <c r="AK65" s="159"/>
      <c r="AL65" s="158"/>
      <c r="AM65" s="162"/>
      <c r="AS65" s="140"/>
      <c r="AT65" s="140"/>
      <c r="AU65" s="140"/>
    </row>
    <row r="66" spans="1:47" s="73" customFormat="1" ht="12.5" customHeight="1" thickBot="1" x14ac:dyDescent="0.3">
      <c r="A66" s="161"/>
      <c r="B66" s="70" t="s">
        <v>44</v>
      </c>
      <c r="C66" s="71" t="s">
        <v>53</v>
      </c>
      <c r="D66" s="70" t="s">
        <v>44</v>
      </c>
      <c r="E66" s="71" t="s">
        <v>53</v>
      </c>
      <c r="F66" s="70" t="s">
        <v>44</v>
      </c>
      <c r="G66" s="71" t="s">
        <v>53</v>
      </c>
      <c r="H66" s="70" t="s">
        <v>44</v>
      </c>
      <c r="I66" s="71" t="s">
        <v>53</v>
      </c>
      <c r="J66" s="70" t="s">
        <v>44</v>
      </c>
      <c r="K66" s="71" t="s">
        <v>53</v>
      </c>
      <c r="L66" s="70"/>
      <c r="M66" s="72"/>
      <c r="N66" s="161"/>
      <c r="O66" s="70"/>
      <c r="P66" s="71"/>
      <c r="Q66" s="70" t="s">
        <v>44</v>
      </c>
      <c r="R66" s="71" t="s">
        <v>53</v>
      </c>
      <c r="S66" s="70" t="s">
        <v>44</v>
      </c>
      <c r="T66" s="71" t="s">
        <v>53</v>
      </c>
      <c r="U66" s="70" t="s">
        <v>44</v>
      </c>
      <c r="V66" s="71" t="s">
        <v>53</v>
      </c>
      <c r="W66" s="70" t="s">
        <v>44</v>
      </c>
      <c r="X66" s="71" t="s">
        <v>53</v>
      </c>
      <c r="Y66" s="70"/>
      <c r="Z66" s="72"/>
      <c r="AA66" s="161"/>
      <c r="AB66" s="70" t="s">
        <v>54</v>
      </c>
      <c r="AC66" s="71" t="s">
        <v>44</v>
      </c>
      <c r="AD66" s="70" t="s">
        <v>54</v>
      </c>
      <c r="AE66" s="71" t="s">
        <v>44</v>
      </c>
      <c r="AF66" s="70" t="s">
        <v>54</v>
      </c>
      <c r="AG66" s="71" t="s">
        <v>44</v>
      </c>
      <c r="AH66" s="70" t="s">
        <v>54</v>
      </c>
      <c r="AI66" s="71" t="s">
        <v>44</v>
      </c>
      <c r="AJ66" s="70" t="s">
        <v>54</v>
      </c>
      <c r="AK66" s="71" t="s">
        <v>44</v>
      </c>
      <c r="AL66" s="70"/>
      <c r="AM66" s="72"/>
      <c r="AS66" s="121"/>
      <c r="AT66" s="121"/>
      <c r="AU66" s="121"/>
    </row>
    <row r="67" spans="1:47" s="139" customFormat="1" ht="12.5" customHeight="1" x14ac:dyDescent="0.25">
      <c r="A67" s="163" t="s">
        <v>14</v>
      </c>
      <c r="B67" s="158">
        <f>IF(B65&gt;0,B65+1,IF(B$60=4,1,0))</f>
        <v>2</v>
      </c>
      <c r="C67" s="159"/>
      <c r="D67" s="158">
        <f>D65+1</f>
        <v>9</v>
      </c>
      <c r="E67" s="159"/>
      <c r="F67" s="158">
        <f t="shared" si="20"/>
        <v>16</v>
      </c>
      <c r="G67" s="159"/>
      <c r="H67" s="158">
        <f t="shared" si="23"/>
        <v>23</v>
      </c>
      <c r="I67" s="159"/>
      <c r="J67" s="164">
        <f>IF(D67+21&gt;31,"",D67+21)</f>
        <v>30</v>
      </c>
      <c r="K67" s="165"/>
      <c r="L67" s="158"/>
      <c r="M67" s="162"/>
      <c r="N67" s="163" t="s">
        <v>14</v>
      </c>
      <c r="O67" s="158">
        <f>IF(O65&gt;0,O65+1,IF(O$60=4,1,0))</f>
        <v>0</v>
      </c>
      <c r="P67" s="159"/>
      <c r="Q67" s="158">
        <f>Q65+1</f>
        <v>6</v>
      </c>
      <c r="R67" s="159"/>
      <c r="S67" s="158">
        <f t="shared" si="21"/>
        <v>13</v>
      </c>
      <c r="T67" s="159"/>
      <c r="U67" s="158">
        <f t="shared" si="24"/>
        <v>20</v>
      </c>
      <c r="V67" s="159"/>
      <c r="W67" s="158">
        <f>IF(Q67+21&gt;31,"",Q67+21)</f>
        <v>27</v>
      </c>
      <c r="X67" s="159"/>
      <c r="Y67" s="158"/>
      <c r="Z67" s="162"/>
      <c r="AA67" s="163" t="s">
        <v>14</v>
      </c>
      <c r="AB67" s="158">
        <f>IF(AB65&gt;0,AB65+1,IF(AB$60=4,1,0))</f>
        <v>3</v>
      </c>
      <c r="AC67" s="159"/>
      <c r="AD67" s="158">
        <f>AD65+1</f>
        <v>10</v>
      </c>
      <c r="AE67" s="159"/>
      <c r="AF67" s="158">
        <f t="shared" si="22"/>
        <v>17</v>
      </c>
      <c r="AG67" s="159"/>
      <c r="AH67" s="158">
        <f t="shared" si="25"/>
        <v>24</v>
      </c>
      <c r="AI67" s="159"/>
      <c r="AJ67" s="158" t="str">
        <f>IF(AD67+21&gt;30,"",AD67+21)</f>
        <v/>
      </c>
      <c r="AK67" s="159"/>
      <c r="AL67" s="158"/>
      <c r="AM67" s="162"/>
      <c r="AS67" s="140"/>
      <c r="AT67" s="140"/>
      <c r="AU67" s="140"/>
    </row>
    <row r="68" spans="1:47" s="73" customFormat="1" ht="12.5" customHeight="1" thickBot="1" x14ac:dyDescent="0.3">
      <c r="A68" s="161"/>
      <c r="B68" s="70" t="s">
        <v>51</v>
      </c>
      <c r="C68" s="71" t="s">
        <v>43</v>
      </c>
      <c r="D68" s="70" t="s">
        <v>51</v>
      </c>
      <c r="E68" s="71" t="s">
        <v>43</v>
      </c>
      <c r="F68" s="70" t="s">
        <v>51</v>
      </c>
      <c r="G68" s="71" t="s">
        <v>43</v>
      </c>
      <c r="H68" s="70" t="s">
        <v>51</v>
      </c>
      <c r="I68" s="71" t="s">
        <v>43</v>
      </c>
      <c r="J68" s="70" t="s">
        <v>51</v>
      </c>
      <c r="K68" s="71" t="s">
        <v>43</v>
      </c>
      <c r="L68" s="70"/>
      <c r="M68" s="72"/>
      <c r="N68" s="161"/>
      <c r="O68" s="70"/>
      <c r="P68" s="71"/>
      <c r="Q68" s="70" t="s">
        <v>51</v>
      </c>
      <c r="R68" s="71" t="s">
        <v>43</v>
      </c>
      <c r="S68" s="70" t="s">
        <v>51</v>
      </c>
      <c r="T68" s="71" t="s">
        <v>43</v>
      </c>
      <c r="U68" s="70" t="s">
        <v>51</v>
      </c>
      <c r="V68" s="71" t="s">
        <v>43</v>
      </c>
      <c r="W68" s="70" t="s">
        <v>51</v>
      </c>
      <c r="X68" s="71" t="s">
        <v>43</v>
      </c>
      <c r="Y68" s="70"/>
      <c r="Z68" s="72"/>
      <c r="AA68" s="161"/>
      <c r="AB68" s="70" t="s">
        <v>51</v>
      </c>
      <c r="AC68" s="71" t="s">
        <v>50</v>
      </c>
      <c r="AD68" s="70" t="s">
        <v>51</v>
      </c>
      <c r="AE68" s="71" t="s">
        <v>50</v>
      </c>
      <c r="AF68" s="70" t="s">
        <v>51</v>
      </c>
      <c r="AG68" s="71" t="s">
        <v>50</v>
      </c>
      <c r="AH68" s="70" t="s">
        <v>51</v>
      </c>
      <c r="AI68" s="71" t="s">
        <v>50</v>
      </c>
      <c r="AJ68" s="70"/>
      <c r="AK68" s="71"/>
      <c r="AL68" s="70"/>
      <c r="AM68" s="72"/>
      <c r="AS68" s="121"/>
      <c r="AT68" s="121"/>
      <c r="AU68" s="121"/>
    </row>
    <row r="69" spans="1:47" s="139" customFormat="1" ht="12.5" customHeight="1" x14ac:dyDescent="0.25">
      <c r="A69" s="163" t="s">
        <v>15</v>
      </c>
      <c r="B69" s="158">
        <f>IF(B67&gt;0,B67+1,IF(B$60=5,1,0))</f>
        <v>3</v>
      </c>
      <c r="C69" s="159"/>
      <c r="D69" s="158">
        <f>D67+1</f>
        <v>10</v>
      </c>
      <c r="E69" s="159"/>
      <c r="F69" s="158">
        <f t="shared" si="20"/>
        <v>17</v>
      </c>
      <c r="G69" s="159"/>
      <c r="H69" s="158">
        <f t="shared" si="23"/>
        <v>24</v>
      </c>
      <c r="I69" s="159"/>
      <c r="J69" s="164">
        <f>IF(D69+21&gt;31,"",D69+21)</f>
        <v>31</v>
      </c>
      <c r="K69" s="165"/>
      <c r="L69" s="158"/>
      <c r="M69" s="162"/>
      <c r="N69" s="163" t="s">
        <v>15</v>
      </c>
      <c r="O69" s="158">
        <f>IF(O67&gt;0,O67+1,IF(O$60=5,1,0))</f>
        <v>0</v>
      </c>
      <c r="P69" s="159"/>
      <c r="Q69" s="158">
        <f>Q67+1</f>
        <v>7</v>
      </c>
      <c r="R69" s="159"/>
      <c r="S69" s="158">
        <f t="shared" si="21"/>
        <v>14</v>
      </c>
      <c r="T69" s="159"/>
      <c r="U69" s="158">
        <f t="shared" si="24"/>
        <v>21</v>
      </c>
      <c r="V69" s="159"/>
      <c r="W69" s="158">
        <f>IF(Q69+21&gt;31,"",Q69+21)</f>
        <v>28</v>
      </c>
      <c r="X69" s="159"/>
      <c r="Y69" s="158"/>
      <c r="Z69" s="162"/>
      <c r="AA69" s="163" t="s">
        <v>15</v>
      </c>
      <c r="AB69" s="158">
        <f>IF(AB67&gt;0,AB67+1,IF(AB$60=5,1,0))</f>
        <v>4</v>
      </c>
      <c r="AC69" s="159"/>
      <c r="AD69" s="158">
        <f>AD67+1</f>
        <v>11</v>
      </c>
      <c r="AE69" s="159"/>
      <c r="AF69" s="158">
        <f t="shared" si="22"/>
        <v>18</v>
      </c>
      <c r="AG69" s="159"/>
      <c r="AH69" s="158">
        <f t="shared" si="25"/>
        <v>25</v>
      </c>
      <c r="AI69" s="159"/>
      <c r="AJ69" s="158" t="str">
        <f>IF(AD69+21&gt;30,"",AD69+21)</f>
        <v/>
      </c>
      <c r="AK69" s="159"/>
      <c r="AL69" s="158"/>
      <c r="AM69" s="162"/>
      <c r="AS69" s="140"/>
      <c r="AT69" s="140"/>
      <c r="AU69" s="140"/>
    </row>
    <row r="70" spans="1:47" s="73" customFormat="1" ht="12.5" customHeight="1" thickBot="1" x14ac:dyDescent="0.3">
      <c r="A70" s="161"/>
      <c r="B70" s="70" t="s">
        <v>42</v>
      </c>
      <c r="C70" s="71" t="s">
        <v>44</v>
      </c>
      <c r="D70" s="70" t="s">
        <v>42</v>
      </c>
      <c r="E70" s="71" t="s">
        <v>44</v>
      </c>
      <c r="F70" s="70" t="s">
        <v>42</v>
      </c>
      <c r="G70" s="71" t="s">
        <v>44</v>
      </c>
      <c r="H70" s="70" t="s">
        <v>42</v>
      </c>
      <c r="I70" s="71" t="s">
        <v>44</v>
      </c>
      <c r="J70" s="70" t="s">
        <v>52</v>
      </c>
      <c r="K70" s="71" t="s">
        <v>44</v>
      </c>
      <c r="L70" s="70"/>
      <c r="M70" s="72"/>
      <c r="N70" s="161"/>
      <c r="O70" s="70"/>
      <c r="P70" s="71"/>
      <c r="Q70" s="70" t="s">
        <v>42</v>
      </c>
      <c r="R70" s="71" t="s">
        <v>44</v>
      </c>
      <c r="S70" s="70" t="s">
        <v>42</v>
      </c>
      <c r="T70" s="71" t="s">
        <v>44</v>
      </c>
      <c r="U70" s="70" t="s">
        <v>42</v>
      </c>
      <c r="V70" s="71" t="s">
        <v>44</v>
      </c>
      <c r="W70" s="70" t="s">
        <v>42</v>
      </c>
      <c r="X70" s="71" t="s">
        <v>44</v>
      </c>
      <c r="Y70" s="70"/>
      <c r="Z70" s="72"/>
      <c r="AA70" s="161"/>
      <c r="AB70" s="70" t="s">
        <v>42</v>
      </c>
      <c r="AC70" s="71" t="s">
        <v>50</v>
      </c>
      <c r="AD70" s="70" t="s">
        <v>42</v>
      </c>
      <c r="AE70" s="71" t="s">
        <v>44</v>
      </c>
      <c r="AF70" s="70" t="s">
        <v>42</v>
      </c>
      <c r="AG70" s="71" t="s">
        <v>44</v>
      </c>
      <c r="AH70" s="70" t="s">
        <v>42</v>
      </c>
      <c r="AI70" s="71" t="s">
        <v>44</v>
      </c>
      <c r="AJ70" s="70"/>
      <c r="AK70" s="71"/>
      <c r="AL70" s="70"/>
      <c r="AM70" s="72"/>
      <c r="AS70" s="121"/>
      <c r="AT70" s="121"/>
      <c r="AU70" s="121"/>
    </row>
    <row r="71" spans="1:47" s="139" customFormat="1" ht="12.5" customHeight="1" x14ac:dyDescent="0.25">
      <c r="A71" s="163" t="s">
        <v>16</v>
      </c>
      <c r="B71" s="158">
        <f>IF(B69&gt;0,B69+1,IF(B$60=6,1,0))</f>
        <v>4</v>
      </c>
      <c r="C71" s="159"/>
      <c r="D71" s="158">
        <f>D69+1</f>
        <v>11</v>
      </c>
      <c r="E71" s="159"/>
      <c r="F71" s="158">
        <f t="shared" si="20"/>
        <v>18</v>
      </c>
      <c r="G71" s="159"/>
      <c r="H71" s="158">
        <f t="shared" si="23"/>
        <v>25</v>
      </c>
      <c r="I71" s="159"/>
      <c r="J71" s="158" t="str">
        <f>IF(D71+21&gt;31,"",D71+21)</f>
        <v/>
      </c>
      <c r="K71" s="159"/>
      <c r="L71" s="158"/>
      <c r="M71" s="162"/>
      <c r="N71" s="163" t="s">
        <v>16</v>
      </c>
      <c r="O71" s="164">
        <f>IF(O69&gt;0,O69+1,IF(O$60=6,1,0))</f>
        <v>1</v>
      </c>
      <c r="P71" s="165"/>
      <c r="Q71" s="158">
        <f>Q69+1</f>
        <v>8</v>
      </c>
      <c r="R71" s="159"/>
      <c r="S71" s="158">
        <f t="shared" si="21"/>
        <v>15</v>
      </c>
      <c r="T71" s="159"/>
      <c r="U71" s="158">
        <f t="shared" si="24"/>
        <v>22</v>
      </c>
      <c r="V71" s="159"/>
      <c r="W71" s="158">
        <f>IF(Q71+21&gt;31,"",Q71+21)</f>
        <v>29</v>
      </c>
      <c r="X71" s="159"/>
      <c r="Y71" s="158"/>
      <c r="Z71" s="162"/>
      <c r="AA71" s="163" t="s">
        <v>16</v>
      </c>
      <c r="AB71" s="158">
        <f>IF(AB69&gt;0,AB69+1,IF(AB$60=6,1,0))</f>
        <v>5</v>
      </c>
      <c r="AC71" s="159"/>
      <c r="AD71" s="158">
        <f>AD69+1</f>
        <v>12</v>
      </c>
      <c r="AE71" s="159"/>
      <c r="AF71" s="158">
        <f t="shared" si="22"/>
        <v>19</v>
      </c>
      <c r="AG71" s="159"/>
      <c r="AH71" s="158">
        <f t="shared" si="25"/>
        <v>26</v>
      </c>
      <c r="AI71" s="159"/>
      <c r="AJ71" s="158" t="str">
        <f>IF(AD71+21&gt;30,"",AD71+21)</f>
        <v/>
      </c>
      <c r="AK71" s="159"/>
      <c r="AL71" s="158"/>
      <c r="AM71" s="162"/>
      <c r="AS71" s="140"/>
      <c r="AT71" s="140"/>
      <c r="AU71" s="140"/>
    </row>
    <row r="72" spans="1:47" s="73" customFormat="1" ht="12.5" customHeight="1" thickBot="1" x14ac:dyDescent="0.3">
      <c r="A72" s="161"/>
      <c r="B72" s="70" t="s">
        <v>51</v>
      </c>
      <c r="C72" s="71" t="s">
        <v>50</v>
      </c>
      <c r="D72" s="70" t="s">
        <v>51</v>
      </c>
      <c r="E72" s="71" t="s">
        <v>50</v>
      </c>
      <c r="F72" s="70" t="s">
        <v>51</v>
      </c>
      <c r="G72" s="71" t="s">
        <v>50</v>
      </c>
      <c r="H72" s="70" t="s">
        <v>51</v>
      </c>
      <c r="I72" s="71" t="s">
        <v>50</v>
      </c>
      <c r="J72" s="70"/>
      <c r="K72" s="71"/>
      <c r="L72" s="70"/>
      <c r="M72" s="72"/>
      <c r="N72" s="161"/>
      <c r="O72" s="70" t="s">
        <v>51</v>
      </c>
      <c r="P72" s="71" t="s">
        <v>50</v>
      </c>
      <c r="Q72" s="70" t="s">
        <v>51</v>
      </c>
      <c r="R72" s="71" t="s">
        <v>50</v>
      </c>
      <c r="S72" s="70" t="s">
        <v>51</v>
      </c>
      <c r="T72" s="71" t="s">
        <v>50</v>
      </c>
      <c r="U72" s="70" t="s">
        <v>51</v>
      </c>
      <c r="V72" s="71" t="s">
        <v>50</v>
      </c>
      <c r="W72" s="70" t="s">
        <v>51</v>
      </c>
      <c r="X72" s="71" t="s">
        <v>50</v>
      </c>
      <c r="Y72" s="70"/>
      <c r="Z72" s="72"/>
      <c r="AA72" s="161"/>
      <c r="AB72" s="70" t="s">
        <v>51</v>
      </c>
      <c r="AC72" s="71" t="s">
        <v>44</v>
      </c>
      <c r="AD72" s="70" t="s">
        <v>51</v>
      </c>
      <c r="AE72" s="71" t="s">
        <v>50</v>
      </c>
      <c r="AF72" s="70" t="s">
        <v>51</v>
      </c>
      <c r="AG72" s="71" t="s">
        <v>50</v>
      </c>
      <c r="AH72" s="70" t="s">
        <v>51</v>
      </c>
      <c r="AI72" s="71" t="s">
        <v>50</v>
      </c>
      <c r="AJ72" s="70"/>
      <c r="AK72" s="71"/>
      <c r="AL72" s="70"/>
      <c r="AM72" s="72"/>
      <c r="AS72" s="121"/>
      <c r="AT72" s="121"/>
      <c r="AU72" s="121"/>
    </row>
    <row r="73" spans="1:47" s="139" customFormat="1" ht="12.5" customHeight="1" x14ac:dyDescent="0.25">
      <c r="A73" s="163" t="s">
        <v>17</v>
      </c>
      <c r="B73" s="158">
        <f>IF(B71&gt;0,B71+1,IF(B$60=7,1,0))</f>
        <v>5</v>
      </c>
      <c r="C73" s="159"/>
      <c r="D73" s="158">
        <f t="shared" ref="D73" si="26">D71+1</f>
        <v>12</v>
      </c>
      <c r="E73" s="159"/>
      <c r="F73" s="158">
        <f t="shared" si="20"/>
        <v>19</v>
      </c>
      <c r="G73" s="159"/>
      <c r="H73" s="158">
        <f t="shared" si="23"/>
        <v>26</v>
      </c>
      <c r="I73" s="159"/>
      <c r="J73" s="158" t="str">
        <f>IF(D73+21&gt;31,"",D73+21)</f>
        <v/>
      </c>
      <c r="K73" s="159"/>
      <c r="L73" s="158"/>
      <c r="M73" s="162"/>
      <c r="N73" s="163" t="s">
        <v>17</v>
      </c>
      <c r="O73" s="164">
        <f>IF(O71&gt;0,O71+1,IF(O$60=7,1,0))</f>
        <v>2</v>
      </c>
      <c r="P73" s="165"/>
      <c r="Q73" s="158">
        <f t="shared" ref="Q73" si="27">Q71+1</f>
        <v>9</v>
      </c>
      <c r="R73" s="159"/>
      <c r="S73" s="158">
        <f t="shared" si="21"/>
        <v>16</v>
      </c>
      <c r="T73" s="159"/>
      <c r="U73" s="158">
        <f t="shared" si="24"/>
        <v>23</v>
      </c>
      <c r="V73" s="159"/>
      <c r="W73" s="164">
        <f>IF(Q73+21&gt;31,"",Q73+21)</f>
        <v>30</v>
      </c>
      <c r="X73" s="165"/>
      <c r="Y73" s="158"/>
      <c r="Z73" s="162"/>
      <c r="AA73" s="163" t="s">
        <v>17</v>
      </c>
      <c r="AB73" s="158">
        <f>IF(AB71&gt;0,AB71+1,IF(AB$60=7,1,0))</f>
        <v>6</v>
      </c>
      <c r="AC73" s="159"/>
      <c r="AD73" s="158">
        <f t="shared" ref="AD73" si="28">AD71+1</f>
        <v>13</v>
      </c>
      <c r="AE73" s="159"/>
      <c r="AF73" s="158">
        <f t="shared" si="22"/>
        <v>20</v>
      </c>
      <c r="AG73" s="159"/>
      <c r="AH73" s="158">
        <f t="shared" si="25"/>
        <v>27</v>
      </c>
      <c r="AI73" s="159"/>
      <c r="AJ73" s="158" t="str">
        <f>IF(AD73+21&gt;30,"",AD73+21)</f>
        <v/>
      </c>
      <c r="AK73" s="159"/>
      <c r="AL73" s="158"/>
      <c r="AM73" s="162"/>
      <c r="AS73" s="140"/>
      <c r="AT73" s="140"/>
      <c r="AU73" s="140"/>
    </row>
    <row r="74" spans="1:47" s="139" customFormat="1" ht="12.5" customHeight="1" thickBot="1" x14ac:dyDescent="0.3">
      <c r="A74" s="160"/>
      <c r="B74" s="142"/>
      <c r="C74" s="143"/>
      <c r="D74" s="142"/>
      <c r="E74" s="143"/>
      <c r="F74" s="142"/>
      <c r="G74" s="143"/>
      <c r="H74" s="142"/>
      <c r="I74" s="143"/>
      <c r="J74" s="142"/>
      <c r="K74" s="143"/>
      <c r="L74" s="142"/>
      <c r="M74" s="144"/>
      <c r="N74" s="160"/>
      <c r="O74" s="145"/>
      <c r="P74" s="146"/>
      <c r="Q74" s="142"/>
      <c r="R74" s="143"/>
      <c r="S74" s="142"/>
      <c r="T74" s="143"/>
      <c r="U74" s="142"/>
      <c r="V74" s="143"/>
      <c r="W74" s="145"/>
      <c r="X74" s="146"/>
      <c r="Y74" s="142"/>
      <c r="Z74" s="144"/>
      <c r="AA74" s="160"/>
      <c r="AB74" s="145"/>
      <c r="AC74" s="143"/>
      <c r="AD74" s="148" t="s">
        <v>53</v>
      </c>
      <c r="AE74" s="143"/>
      <c r="AF74" s="148" t="s">
        <v>53</v>
      </c>
      <c r="AG74" s="143"/>
      <c r="AH74" s="148" t="s">
        <v>53</v>
      </c>
      <c r="AI74" s="143"/>
      <c r="AJ74" s="142"/>
      <c r="AK74" s="143"/>
      <c r="AL74" s="142"/>
      <c r="AM74" s="144"/>
      <c r="AS74" s="140"/>
      <c r="AT74" s="140"/>
      <c r="AU74" s="140"/>
    </row>
    <row r="75" spans="1:47" s="73" customFormat="1" ht="12.5" customHeight="1" thickBot="1" x14ac:dyDescent="0.3">
      <c r="A75" s="161"/>
      <c r="B75" s="70" t="s">
        <v>44</v>
      </c>
      <c r="C75" s="71" t="s">
        <v>50</v>
      </c>
      <c r="D75" s="70" t="s">
        <v>44</v>
      </c>
      <c r="E75" s="71" t="s">
        <v>50</v>
      </c>
      <c r="F75" s="70" t="s">
        <v>44</v>
      </c>
      <c r="G75" s="71" t="s">
        <v>50</v>
      </c>
      <c r="H75" s="70" t="s">
        <v>44</v>
      </c>
      <c r="I75" s="71" t="s">
        <v>50</v>
      </c>
      <c r="J75" s="70"/>
      <c r="K75" s="71"/>
      <c r="L75" s="70"/>
      <c r="M75" s="72"/>
      <c r="N75" s="161"/>
      <c r="O75" s="70" t="s">
        <v>44</v>
      </c>
      <c r="P75" s="71" t="s">
        <v>50</v>
      </c>
      <c r="Q75" s="70" t="s">
        <v>44</v>
      </c>
      <c r="R75" s="71" t="s">
        <v>50</v>
      </c>
      <c r="S75" s="70" t="s">
        <v>44</v>
      </c>
      <c r="T75" s="71" t="s">
        <v>50</v>
      </c>
      <c r="U75" s="70" t="s">
        <v>44</v>
      </c>
      <c r="V75" s="71" t="s">
        <v>50</v>
      </c>
      <c r="W75" s="70" t="s">
        <v>44</v>
      </c>
      <c r="X75" s="71" t="s">
        <v>50</v>
      </c>
      <c r="Y75" s="70"/>
      <c r="Z75" s="72"/>
      <c r="AA75" s="161"/>
      <c r="AB75" s="70" t="s">
        <v>44</v>
      </c>
      <c r="AC75" s="71" t="s">
        <v>41</v>
      </c>
      <c r="AD75" s="70" t="s">
        <v>44</v>
      </c>
      <c r="AE75" s="71" t="s">
        <v>41</v>
      </c>
      <c r="AF75" s="70" t="s">
        <v>44</v>
      </c>
      <c r="AG75" s="71" t="s">
        <v>41</v>
      </c>
      <c r="AH75" s="70" t="s">
        <v>44</v>
      </c>
      <c r="AI75" s="71" t="s">
        <v>41</v>
      </c>
      <c r="AJ75" s="70"/>
      <c r="AK75" s="71"/>
      <c r="AL75" s="70"/>
      <c r="AM75" s="72"/>
      <c r="AS75" s="121"/>
      <c r="AT75" s="121"/>
      <c r="AU75" s="121"/>
    </row>
    <row r="76" spans="1:47" s="74" customFormat="1" ht="22.5" customHeight="1" thickBot="1" x14ac:dyDescent="0.3">
      <c r="AS76" s="122"/>
      <c r="AT76" s="122"/>
      <c r="AU76" s="122"/>
    </row>
    <row r="77" spans="1:47" s="69" customFormat="1" ht="14.5" thickBot="1" x14ac:dyDescent="0.3">
      <c r="A77" s="68"/>
      <c r="B77" s="167" t="s">
        <v>18</v>
      </c>
      <c r="C77" s="167"/>
      <c r="D77" s="167"/>
      <c r="E77" s="167"/>
      <c r="F77" s="167"/>
      <c r="G77" s="167"/>
      <c r="H77" s="167"/>
      <c r="I77" s="167"/>
      <c r="J77" s="167"/>
      <c r="K77" s="167"/>
      <c r="L77" s="167"/>
      <c r="M77" s="168"/>
      <c r="N77" s="68"/>
      <c r="O77" s="167" t="s">
        <v>9</v>
      </c>
      <c r="P77" s="167"/>
      <c r="Q77" s="167"/>
      <c r="R77" s="167"/>
      <c r="S77" s="167"/>
      <c r="T77" s="167"/>
      <c r="U77" s="167"/>
      <c r="V77" s="167"/>
      <c r="W77" s="167"/>
      <c r="X77" s="167"/>
      <c r="Y77" s="167"/>
      <c r="Z77" s="168"/>
      <c r="AA77" s="68"/>
      <c r="AB77" s="167" t="s">
        <v>10</v>
      </c>
      <c r="AC77" s="167"/>
      <c r="AD77" s="167"/>
      <c r="AE77" s="167"/>
      <c r="AF77" s="167"/>
      <c r="AG77" s="167"/>
      <c r="AH77" s="167"/>
      <c r="AI77" s="167"/>
      <c r="AJ77" s="167"/>
      <c r="AK77" s="167"/>
      <c r="AL77" s="167"/>
      <c r="AM77" s="168"/>
      <c r="AS77" s="120"/>
      <c r="AT77" s="120"/>
      <c r="AU77" s="120"/>
    </row>
    <row r="78" spans="1:47" s="103" customFormat="1" ht="14.5" hidden="1" customHeight="1" thickBot="1" x14ac:dyDescent="0.3">
      <c r="A78" s="100"/>
      <c r="B78" s="101">
        <f>WEEKDAY("1/10/"&amp;byil,2)</f>
        <v>4</v>
      </c>
      <c r="C78" s="101"/>
      <c r="D78" s="101"/>
      <c r="E78" s="101"/>
      <c r="F78" s="101"/>
      <c r="G78" s="101"/>
      <c r="H78" s="101"/>
      <c r="I78" s="101"/>
      <c r="J78" s="101"/>
      <c r="K78" s="101"/>
      <c r="L78" s="101"/>
      <c r="M78" s="102"/>
      <c r="N78" s="100"/>
      <c r="O78" s="101">
        <f>WEEKDAY("1/11/"&amp;byil,2)</f>
        <v>7</v>
      </c>
      <c r="P78" s="101"/>
      <c r="Q78" s="101"/>
      <c r="R78" s="101"/>
      <c r="S78" s="101"/>
      <c r="T78" s="101"/>
      <c r="U78" s="101"/>
      <c r="V78" s="101"/>
      <c r="W78" s="101"/>
      <c r="X78" s="101"/>
      <c r="Y78" s="101"/>
      <c r="Z78" s="102"/>
      <c r="AA78" s="100"/>
      <c r="AB78" s="101">
        <f>WEEKDAY("1/12/"&amp;byil,2)</f>
        <v>2</v>
      </c>
      <c r="AC78" s="101"/>
      <c r="AD78" s="101"/>
      <c r="AE78" s="101"/>
      <c r="AF78" s="101"/>
      <c r="AG78" s="101"/>
      <c r="AH78" s="101"/>
      <c r="AI78" s="101"/>
      <c r="AJ78" s="101"/>
      <c r="AK78" s="101"/>
      <c r="AL78" s="101"/>
      <c r="AM78" s="102"/>
      <c r="AS78" s="123"/>
      <c r="AT78" s="123"/>
      <c r="AU78" s="123"/>
    </row>
    <row r="79" spans="1:47" s="139" customFormat="1" ht="12.5" customHeight="1" x14ac:dyDescent="0.25">
      <c r="A79" s="166" t="s">
        <v>12</v>
      </c>
      <c r="B79" s="158">
        <f>IF(B78=1,1,0)</f>
        <v>0</v>
      </c>
      <c r="C79" s="159"/>
      <c r="D79" s="158">
        <f>B91+1</f>
        <v>5</v>
      </c>
      <c r="E79" s="159"/>
      <c r="F79" s="158">
        <f t="shared" ref="F79:F91" si="29">D79+7</f>
        <v>12</v>
      </c>
      <c r="G79" s="159"/>
      <c r="H79" s="158">
        <f>D79+14</f>
        <v>19</v>
      </c>
      <c r="I79" s="159"/>
      <c r="J79" s="158">
        <f>D79+21</f>
        <v>26</v>
      </c>
      <c r="K79" s="159"/>
      <c r="L79" s="158" t="str">
        <f>IF(D79+28&gt;31,"",D79+28)</f>
        <v/>
      </c>
      <c r="M79" s="162"/>
      <c r="N79" s="166" t="s">
        <v>12</v>
      </c>
      <c r="O79" s="158">
        <f>IF(O78=1,1,0)</f>
        <v>0</v>
      </c>
      <c r="P79" s="159"/>
      <c r="Q79" s="158">
        <f>O91+1</f>
        <v>2</v>
      </c>
      <c r="R79" s="159"/>
      <c r="S79" s="158">
        <f t="shared" ref="S79:S91" si="30">Q79+7</f>
        <v>9</v>
      </c>
      <c r="T79" s="159"/>
      <c r="U79" s="155">
        <f>Q79+14</f>
        <v>16</v>
      </c>
      <c r="V79" s="156"/>
      <c r="W79" s="155">
        <f>Q79+21</f>
        <v>23</v>
      </c>
      <c r="X79" s="156"/>
      <c r="Y79" s="155">
        <f>IF(Q79+28&gt;30,"",Q79+28)</f>
        <v>30</v>
      </c>
      <c r="Z79" s="156"/>
      <c r="AA79" s="163" t="s">
        <v>12</v>
      </c>
      <c r="AB79" s="169">
        <f>IF(AB78=1,1,0)</f>
        <v>0</v>
      </c>
      <c r="AC79" s="170"/>
      <c r="AD79" s="169">
        <f>AB91+1</f>
        <v>7</v>
      </c>
      <c r="AE79" s="170"/>
      <c r="AF79" s="169">
        <f t="shared" ref="AF79:AF91" si="31">AD79+7</f>
        <v>14</v>
      </c>
      <c r="AG79" s="170"/>
      <c r="AH79" s="169">
        <f>AD79+14</f>
        <v>21</v>
      </c>
      <c r="AI79" s="170"/>
      <c r="AJ79" s="169">
        <f>AD79+21</f>
        <v>28</v>
      </c>
      <c r="AK79" s="170"/>
      <c r="AL79" s="169" t="str">
        <f>IF(AD79+28&gt;31,"",AD79+28)</f>
        <v/>
      </c>
      <c r="AM79" s="171"/>
      <c r="AS79" s="140"/>
      <c r="AT79" s="140"/>
      <c r="AU79" s="140"/>
    </row>
    <row r="80" spans="1:47" s="73" customFormat="1" ht="12.5" customHeight="1" thickBot="1" x14ac:dyDescent="0.3">
      <c r="A80" s="161"/>
      <c r="B80" s="70"/>
      <c r="C80" s="71"/>
      <c r="D80" s="70" t="s">
        <v>42</v>
      </c>
      <c r="E80" s="71" t="s">
        <v>43</v>
      </c>
      <c r="F80" s="70" t="s">
        <v>42</v>
      </c>
      <c r="G80" s="71" t="s">
        <v>43</v>
      </c>
      <c r="H80" s="70" t="s">
        <v>42</v>
      </c>
      <c r="I80" s="71" t="s">
        <v>43</v>
      </c>
      <c r="J80" s="70" t="s">
        <v>42</v>
      </c>
      <c r="K80" s="71" t="s">
        <v>43</v>
      </c>
      <c r="L80" s="70"/>
      <c r="M80" s="72"/>
      <c r="N80" s="161"/>
      <c r="O80" s="70"/>
      <c r="P80" s="71"/>
      <c r="Q80" s="70" t="s">
        <v>42</v>
      </c>
      <c r="R80" s="71" t="s">
        <v>43</v>
      </c>
      <c r="S80" s="70" t="s">
        <v>42</v>
      </c>
      <c r="T80" s="71" t="s">
        <v>43</v>
      </c>
      <c r="U80" s="70" t="s">
        <v>42</v>
      </c>
      <c r="V80" s="71" t="s">
        <v>45</v>
      </c>
      <c r="W80" s="70" t="s">
        <v>42</v>
      </c>
      <c r="X80" s="71" t="s">
        <v>45</v>
      </c>
      <c r="Y80" s="70" t="s">
        <v>42</v>
      </c>
      <c r="Z80" s="72" t="s">
        <v>45</v>
      </c>
      <c r="AA80" s="161"/>
      <c r="AB80" s="70"/>
      <c r="AC80" s="71"/>
      <c r="AD80" s="70" t="s">
        <v>42</v>
      </c>
      <c r="AE80" s="71" t="s">
        <v>45</v>
      </c>
      <c r="AF80" s="70" t="s">
        <v>42</v>
      </c>
      <c r="AG80" s="71" t="s">
        <v>45</v>
      </c>
      <c r="AH80" s="70" t="s">
        <v>42</v>
      </c>
      <c r="AI80" s="71" t="s">
        <v>45</v>
      </c>
      <c r="AJ80" s="70" t="s">
        <v>42</v>
      </c>
      <c r="AK80" s="71" t="s">
        <v>45</v>
      </c>
      <c r="AL80" s="70"/>
      <c r="AM80" s="72"/>
      <c r="AS80" s="121"/>
      <c r="AT80" s="121"/>
      <c r="AU80" s="121"/>
    </row>
    <row r="81" spans="1:47" s="139" customFormat="1" ht="12.5" customHeight="1" x14ac:dyDescent="0.25">
      <c r="A81" s="163" t="s">
        <v>11</v>
      </c>
      <c r="B81" s="158">
        <f>IF(B79&gt;0,B79+1,IF(B$78=2,1,0))</f>
        <v>0</v>
      </c>
      <c r="C81" s="159"/>
      <c r="D81" s="158">
        <f>D79+1</f>
        <v>6</v>
      </c>
      <c r="E81" s="159"/>
      <c r="F81" s="158">
        <f t="shared" si="29"/>
        <v>13</v>
      </c>
      <c r="G81" s="159"/>
      <c r="H81" s="158">
        <f t="shared" ref="H81:H91" si="32">D81+14</f>
        <v>20</v>
      </c>
      <c r="I81" s="159"/>
      <c r="J81" s="158">
        <f>D81+21</f>
        <v>27</v>
      </c>
      <c r="K81" s="159"/>
      <c r="L81" s="158" t="str">
        <f>IF(D81+28&gt;31,"",D81+28)</f>
        <v/>
      </c>
      <c r="M81" s="162"/>
      <c r="N81" s="163" t="s">
        <v>11</v>
      </c>
      <c r="O81" s="158">
        <f>IF(O79&gt;0,O79+1,IF(O$78=2,1,0))</f>
        <v>0</v>
      </c>
      <c r="P81" s="159"/>
      <c r="Q81" s="158">
        <f>Q79+1</f>
        <v>3</v>
      </c>
      <c r="R81" s="159"/>
      <c r="S81" s="158">
        <f t="shared" si="30"/>
        <v>10</v>
      </c>
      <c r="T81" s="159"/>
      <c r="U81" s="155">
        <f t="shared" ref="U81:U91" si="33">Q81+14</f>
        <v>17</v>
      </c>
      <c r="V81" s="156"/>
      <c r="W81" s="155">
        <f>Q81+21</f>
        <v>24</v>
      </c>
      <c r="X81" s="156"/>
      <c r="Y81" s="155"/>
      <c r="Z81" s="156"/>
      <c r="AA81" s="163" t="s">
        <v>11</v>
      </c>
      <c r="AB81" s="155">
        <f>IF(AB79&gt;0,AB79+1,IF(AB$78=2,1,0))</f>
        <v>1</v>
      </c>
      <c r="AC81" s="156"/>
      <c r="AD81" s="155">
        <f>AD79+1</f>
        <v>8</v>
      </c>
      <c r="AE81" s="156"/>
      <c r="AF81" s="155">
        <f t="shared" si="31"/>
        <v>15</v>
      </c>
      <c r="AG81" s="156"/>
      <c r="AH81" s="155">
        <f t="shared" ref="AH81:AH91" si="34">AD81+14</f>
        <v>22</v>
      </c>
      <c r="AI81" s="156"/>
      <c r="AJ81" s="155">
        <f>AD81+21</f>
        <v>29</v>
      </c>
      <c r="AK81" s="156"/>
      <c r="AL81" s="155" t="str">
        <f>IF(AD81+28&gt;31,"",AD81+28)</f>
        <v/>
      </c>
      <c r="AM81" s="157"/>
      <c r="AS81" s="140"/>
      <c r="AT81" s="140"/>
      <c r="AU81" s="140"/>
    </row>
    <row r="82" spans="1:47" s="73" customFormat="1" ht="12.5" customHeight="1" thickBot="1" x14ac:dyDescent="0.3">
      <c r="A82" s="161"/>
      <c r="B82" s="70"/>
      <c r="C82" s="71"/>
      <c r="D82" s="70" t="s">
        <v>54</v>
      </c>
      <c r="E82" s="71" t="s">
        <v>41</v>
      </c>
      <c r="F82" s="70" t="s">
        <v>54</v>
      </c>
      <c r="G82" s="71" t="s">
        <v>41</v>
      </c>
      <c r="H82" s="70" t="s">
        <v>54</v>
      </c>
      <c r="I82" s="71" t="s">
        <v>41</v>
      </c>
      <c r="J82" s="70" t="s">
        <v>54</v>
      </c>
      <c r="K82" s="71" t="s">
        <v>41</v>
      </c>
      <c r="L82" s="70"/>
      <c r="M82" s="72"/>
      <c r="N82" s="161"/>
      <c r="O82" s="70"/>
      <c r="P82" s="71"/>
      <c r="Q82" s="70" t="s">
        <v>54</v>
      </c>
      <c r="R82" s="71" t="s">
        <v>41</v>
      </c>
      <c r="S82" s="70" t="s">
        <v>54</v>
      </c>
      <c r="T82" s="71" t="s">
        <v>41</v>
      </c>
      <c r="U82" s="70" t="s">
        <v>54</v>
      </c>
      <c r="V82" s="71" t="s">
        <v>41</v>
      </c>
      <c r="W82" s="70" t="s">
        <v>54</v>
      </c>
      <c r="X82" s="71" t="s">
        <v>41</v>
      </c>
      <c r="Y82" s="70"/>
      <c r="Z82" s="72"/>
      <c r="AA82" s="161"/>
      <c r="AB82" s="70" t="s">
        <v>54</v>
      </c>
      <c r="AC82" s="71" t="s">
        <v>41</v>
      </c>
      <c r="AD82" s="70" t="s">
        <v>54</v>
      </c>
      <c r="AE82" s="71" t="s">
        <v>41</v>
      </c>
      <c r="AF82" s="70" t="s">
        <v>54</v>
      </c>
      <c r="AG82" s="71" t="s">
        <v>41</v>
      </c>
      <c r="AH82" s="70" t="s">
        <v>54</v>
      </c>
      <c r="AI82" s="71" t="s">
        <v>41</v>
      </c>
      <c r="AJ82" s="70" t="s">
        <v>54</v>
      </c>
      <c r="AK82" s="71" t="s">
        <v>41</v>
      </c>
      <c r="AL82" s="70"/>
      <c r="AM82" s="72"/>
      <c r="AS82" s="121"/>
      <c r="AT82" s="121"/>
      <c r="AU82" s="121"/>
    </row>
    <row r="83" spans="1:47" s="139" customFormat="1" ht="12.5" customHeight="1" x14ac:dyDescent="0.25">
      <c r="A83" s="163" t="s">
        <v>13</v>
      </c>
      <c r="B83" s="158">
        <f>IF(B81&gt;0,B81+1,IF(B$78=3,1,0))</f>
        <v>0</v>
      </c>
      <c r="C83" s="159"/>
      <c r="D83" s="158">
        <f>D81+1</f>
        <v>7</v>
      </c>
      <c r="E83" s="159"/>
      <c r="F83" s="158">
        <f t="shared" si="29"/>
        <v>14</v>
      </c>
      <c r="G83" s="159"/>
      <c r="H83" s="158">
        <f t="shared" si="32"/>
        <v>21</v>
      </c>
      <c r="I83" s="159"/>
      <c r="J83" s="164">
        <f>D83+21</f>
        <v>28</v>
      </c>
      <c r="K83" s="165"/>
      <c r="L83" s="158"/>
      <c r="M83" s="162"/>
      <c r="N83" s="163" t="s">
        <v>13</v>
      </c>
      <c r="O83" s="158">
        <f>IF(O81&gt;0,O81+1,IF(O$78=3,1,0))</f>
        <v>0</v>
      </c>
      <c r="P83" s="159"/>
      <c r="Q83" s="158">
        <f>Q81+1</f>
        <v>4</v>
      </c>
      <c r="R83" s="159"/>
      <c r="S83" s="158">
        <f t="shared" si="30"/>
        <v>11</v>
      </c>
      <c r="T83" s="159"/>
      <c r="U83" s="155">
        <f t="shared" si="33"/>
        <v>18</v>
      </c>
      <c r="V83" s="156"/>
      <c r="W83" s="155">
        <f>IF(Q83+21&gt;30,"",Q83+21)</f>
        <v>25</v>
      </c>
      <c r="X83" s="156"/>
      <c r="Y83" s="155"/>
      <c r="Z83" s="156"/>
      <c r="AA83" s="163" t="s">
        <v>13</v>
      </c>
      <c r="AB83" s="155">
        <f>IF(AB81&gt;0,AB81+1,IF(AB$78=3,1,0))</f>
        <v>2</v>
      </c>
      <c r="AC83" s="156"/>
      <c r="AD83" s="155">
        <f>AD81+1</f>
        <v>9</v>
      </c>
      <c r="AE83" s="156"/>
      <c r="AF83" s="155">
        <f t="shared" si="31"/>
        <v>16</v>
      </c>
      <c r="AG83" s="156"/>
      <c r="AH83" s="155">
        <f t="shared" si="34"/>
        <v>23</v>
      </c>
      <c r="AI83" s="156"/>
      <c r="AJ83" s="155">
        <f>AD83+21</f>
        <v>30</v>
      </c>
      <c r="AK83" s="156"/>
      <c r="AL83" s="155"/>
      <c r="AM83" s="157"/>
      <c r="AS83" s="140"/>
      <c r="AT83" s="140"/>
      <c r="AU83" s="140"/>
    </row>
    <row r="84" spans="1:47" s="73" customFormat="1" ht="12.5" customHeight="1" thickBot="1" x14ac:dyDescent="0.3">
      <c r="A84" s="161"/>
      <c r="B84" s="70"/>
      <c r="C84" s="71"/>
      <c r="D84" s="70" t="s">
        <v>44</v>
      </c>
      <c r="E84" s="71" t="s">
        <v>53</v>
      </c>
      <c r="F84" s="70" t="s">
        <v>44</v>
      </c>
      <c r="G84" s="71" t="s">
        <v>53</v>
      </c>
      <c r="H84" s="70" t="s">
        <v>44</v>
      </c>
      <c r="I84" s="71" t="s">
        <v>53</v>
      </c>
      <c r="J84" s="70" t="s">
        <v>44</v>
      </c>
      <c r="K84" s="71" t="s">
        <v>53</v>
      </c>
      <c r="L84" s="70"/>
      <c r="M84" s="72"/>
      <c r="N84" s="161"/>
      <c r="O84" s="70"/>
      <c r="P84" s="71"/>
      <c r="Q84" s="70" t="s">
        <v>44</v>
      </c>
      <c r="R84" s="71" t="s">
        <v>53</v>
      </c>
      <c r="S84" s="70" t="s">
        <v>44</v>
      </c>
      <c r="T84" s="71" t="s">
        <v>53</v>
      </c>
      <c r="U84" s="70" t="s">
        <v>42</v>
      </c>
      <c r="V84" s="71" t="s">
        <v>44</v>
      </c>
      <c r="W84" s="70" t="s">
        <v>42</v>
      </c>
      <c r="X84" s="71" t="s">
        <v>44</v>
      </c>
      <c r="Y84" s="70"/>
      <c r="Z84" s="72"/>
      <c r="AA84" s="161"/>
      <c r="AB84" s="70" t="s">
        <v>42</v>
      </c>
      <c r="AC84" s="71" t="s">
        <v>44</v>
      </c>
      <c r="AD84" s="70" t="s">
        <v>42</v>
      </c>
      <c r="AE84" s="71" t="s">
        <v>44</v>
      </c>
      <c r="AF84" s="70" t="s">
        <v>42</v>
      </c>
      <c r="AG84" s="71" t="s">
        <v>44</v>
      </c>
      <c r="AH84" s="70" t="s">
        <v>42</v>
      </c>
      <c r="AI84" s="71" t="s">
        <v>44</v>
      </c>
      <c r="AJ84" s="70" t="s">
        <v>42</v>
      </c>
      <c r="AK84" s="71" t="s">
        <v>44</v>
      </c>
      <c r="AL84" s="70"/>
      <c r="AM84" s="72"/>
      <c r="AS84" s="121"/>
      <c r="AT84" s="121"/>
      <c r="AU84" s="121"/>
    </row>
    <row r="85" spans="1:47" s="139" customFormat="1" ht="12.5" customHeight="1" x14ac:dyDescent="0.25">
      <c r="A85" s="163" t="s">
        <v>14</v>
      </c>
      <c r="B85" s="158">
        <f>IF(B83&gt;0,B83+1,IF(B$78=4,1,0))</f>
        <v>1</v>
      </c>
      <c r="C85" s="159"/>
      <c r="D85" s="158">
        <f>D83+1</f>
        <v>8</v>
      </c>
      <c r="E85" s="159"/>
      <c r="F85" s="158">
        <f t="shared" si="29"/>
        <v>15</v>
      </c>
      <c r="G85" s="159"/>
      <c r="H85" s="158">
        <f t="shared" si="32"/>
        <v>22</v>
      </c>
      <c r="I85" s="159"/>
      <c r="J85" s="164">
        <f>IF(D85+21&gt;31,"",D85+21)</f>
        <v>29</v>
      </c>
      <c r="K85" s="165"/>
      <c r="L85" s="158"/>
      <c r="M85" s="162"/>
      <c r="N85" s="163" t="s">
        <v>14</v>
      </c>
      <c r="O85" s="158">
        <f>IF(O83&gt;0,O83+1,IF(O$78=4,1,0))</f>
        <v>0</v>
      </c>
      <c r="P85" s="159"/>
      <c r="Q85" s="158">
        <f>Q83+1</f>
        <v>5</v>
      </c>
      <c r="R85" s="159"/>
      <c r="S85" s="158">
        <f t="shared" si="30"/>
        <v>12</v>
      </c>
      <c r="T85" s="159"/>
      <c r="U85" s="155">
        <f t="shared" si="33"/>
        <v>19</v>
      </c>
      <c r="V85" s="156"/>
      <c r="W85" s="155">
        <f>IF(Q85+21&gt;30,"",Q85+21)</f>
        <v>26</v>
      </c>
      <c r="X85" s="156"/>
      <c r="Y85" s="155"/>
      <c r="Z85" s="156"/>
      <c r="AA85" s="163" t="s">
        <v>14</v>
      </c>
      <c r="AB85" s="155">
        <f>IF(AB83&gt;0,AB83+1,IF(AB$78=4,1,0))</f>
        <v>3</v>
      </c>
      <c r="AC85" s="156"/>
      <c r="AD85" s="155">
        <f>AD83+1</f>
        <v>10</v>
      </c>
      <c r="AE85" s="156"/>
      <c r="AF85" s="155">
        <f t="shared" si="31"/>
        <v>17</v>
      </c>
      <c r="AG85" s="156"/>
      <c r="AH85" s="155">
        <f t="shared" si="34"/>
        <v>24</v>
      </c>
      <c r="AI85" s="156"/>
      <c r="AJ85" s="155">
        <f>IF(AD85+21&gt;31,"",AD85+21)</f>
        <v>31</v>
      </c>
      <c r="AK85" s="156"/>
      <c r="AL85" s="155"/>
      <c r="AM85" s="157"/>
      <c r="AS85" s="140"/>
      <c r="AT85" s="140"/>
      <c r="AU85" s="140"/>
    </row>
    <row r="86" spans="1:47" s="73" customFormat="1" ht="12.5" customHeight="1" thickBot="1" x14ac:dyDescent="0.3">
      <c r="A86" s="161"/>
      <c r="B86" s="70" t="s">
        <v>51</v>
      </c>
      <c r="C86" s="71" t="s">
        <v>50</v>
      </c>
      <c r="D86" s="70" t="s">
        <v>51</v>
      </c>
      <c r="E86" s="71" t="s">
        <v>50</v>
      </c>
      <c r="F86" s="70" t="s">
        <v>51</v>
      </c>
      <c r="G86" s="71" t="s">
        <v>50</v>
      </c>
      <c r="H86" s="70" t="s">
        <v>51</v>
      </c>
      <c r="I86" s="71" t="s">
        <v>50</v>
      </c>
      <c r="J86" s="70" t="s">
        <v>51</v>
      </c>
      <c r="K86" s="71" t="s">
        <v>50</v>
      </c>
      <c r="L86" s="70"/>
      <c r="M86" s="72"/>
      <c r="N86" s="161"/>
      <c r="O86" s="70"/>
      <c r="P86" s="71"/>
      <c r="Q86" s="70" t="s">
        <v>51</v>
      </c>
      <c r="R86" s="71" t="s">
        <v>50</v>
      </c>
      <c r="S86" s="70" t="s">
        <v>51</v>
      </c>
      <c r="T86" s="71" t="s">
        <v>50</v>
      </c>
      <c r="U86" s="70" t="s">
        <v>50</v>
      </c>
      <c r="V86" s="71" t="s">
        <v>45</v>
      </c>
      <c r="W86" s="70" t="s">
        <v>50</v>
      </c>
      <c r="X86" s="71" t="s">
        <v>45</v>
      </c>
      <c r="Y86" s="70"/>
      <c r="Z86" s="72"/>
      <c r="AA86" s="161"/>
      <c r="AB86" s="70" t="s">
        <v>50</v>
      </c>
      <c r="AC86" s="71" t="s">
        <v>45</v>
      </c>
      <c r="AD86" s="70" t="s">
        <v>50</v>
      </c>
      <c r="AE86" s="71" t="s">
        <v>45</v>
      </c>
      <c r="AF86" s="70" t="s">
        <v>50</v>
      </c>
      <c r="AG86" s="71" t="s">
        <v>45</v>
      </c>
      <c r="AH86" s="70" t="s">
        <v>50</v>
      </c>
      <c r="AI86" s="71" t="s">
        <v>45</v>
      </c>
      <c r="AJ86" s="70" t="s">
        <v>50</v>
      </c>
      <c r="AK86" s="71" t="s">
        <v>45</v>
      </c>
      <c r="AL86" s="70"/>
      <c r="AM86" s="72"/>
      <c r="AS86" s="121"/>
      <c r="AT86" s="121"/>
      <c r="AU86" s="121"/>
    </row>
    <row r="87" spans="1:47" s="139" customFormat="1" ht="12.5" customHeight="1" x14ac:dyDescent="0.25">
      <c r="A87" s="163" t="s">
        <v>15</v>
      </c>
      <c r="B87" s="158">
        <f>IF(B85&gt;0,B85+1,IF(B$78=5,1,0))</f>
        <v>2</v>
      </c>
      <c r="C87" s="159"/>
      <c r="D87" s="158">
        <f>D85+1</f>
        <v>9</v>
      </c>
      <c r="E87" s="159"/>
      <c r="F87" s="158">
        <f t="shared" si="29"/>
        <v>16</v>
      </c>
      <c r="G87" s="159"/>
      <c r="H87" s="158">
        <f t="shared" si="32"/>
        <v>23</v>
      </c>
      <c r="I87" s="159"/>
      <c r="J87" s="158">
        <f>IF(D87+21&gt;31,"",D87+21)</f>
        <v>30</v>
      </c>
      <c r="K87" s="159"/>
      <c r="L87" s="158"/>
      <c r="M87" s="162"/>
      <c r="N87" s="163" t="s">
        <v>15</v>
      </c>
      <c r="O87" s="158">
        <f>IF(O85&gt;0,O85+1,IF(O$78=5,1,0))</f>
        <v>0</v>
      </c>
      <c r="P87" s="159"/>
      <c r="Q87" s="158">
        <f>Q85+1</f>
        <v>6</v>
      </c>
      <c r="R87" s="159"/>
      <c r="S87" s="158">
        <f t="shared" si="30"/>
        <v>13</v>
      </c>
      <c r="T87" s="159"/>
      <c r="U87" s="155">
        <f t="shared" si="33"/>
        <v>20</v>
      </c>
      <c r="V87" s="156"/>
      <c r="W87" s="155">
        <f>IF(Q87+21&gt;30,"",Q87+21)</f>
        <v>27</v>
      </c>
      <c r="X87" s="156"/>
      <c r="Y87" s="155"/>
      <c r="Z87" s="156"/>
      <c r="AA87" s="163" t="s">
        <v>15</v>
      </c>
      <c r="AB87" s="155">
        <f>IF(AB85&gt;0,AB85+1,IF(AB$78=5,1,0))</f>
        <v>4</v>
      </c>
      <c r="AC87" s="156"/>
      <c r="AD87" s="155">
        <f>AD85+1</f>
        <v>11</v>
      </c>
      <c r="AE87" s="156"/>
      <c r="AF87" s="155">
        <f t="shared" si="31"/>
        <v>18</v>
      </c>
      <c r="AG87" s="156"/>
      <c r="AH87" s="155">
        <f t="shared" si="34"/>
        <v>25</v>
      </c>
      <c r="AI87" s="156"/>
      <c r="AJ87" s="155" t="str">
        <f>IF(AD87+21&gt;31,"",AD87+21)</f>
        <v/>
      </c>
      <c r="AK87" s="156"/>
      <c r="AL87" s="155"/>
      <c r="AM87" s="157"/>
      <c r="AS87" s="140"/>
      <c r="AT87" s="140"/>
      <c r="AU87" s="140"/>
    </row>
    <row r="88" spans="1:47" s="73" customFormat="1" ht="12.5" customHeight="1" thickBot="1" x14ac:dyDescent="0.3">
      <c r="A88" s="161"/>
      <c r="B88" s="70" t="s">
        <v>42</v>
      </c>
      <c r="C88" s="71" t="s">
        <v>44</v>
      </c>
      <c r="D88" s="70" t="s">
        <v>42</v>
      </c>
      <c r="E88" s="71" t="s">
        <v>44</v>
      </c>
      <c r="F88" s="70" t="s">
        <v>42</v>
      </c>
      <c r="G88" s="71" t="s">
        <v>44</v>
      </c>
      <c r="H88" s="70" t="s">
        <v>42</v>
      </c>
      <c r="I88" s="71" t="s">
        <v>44</v>
      </c>
      <c r="J88" s="70" t="s">
        <v>42</v>
      </c>
      <c r="K88" s="71" t="s">
        <v>44</v>
      </c>
      <c r="L88" s="70"/>
      <c r="M88" s="72"/>
      <c r="N88" s="161"/>
      <c r="O88" s="70"/>
      <c r="P88" s="71"/>
      <c r="Q88" s="70" t="s">
        <v>42</v>
      </c>
      <c r="R88" s="71" t="s">
        <v>44</v>
      </c>
      <c r="S88" s="70" t="s">
        <v>42</v>
      </c>
      <c r="T88" s="71" t="s">
        <v>44</v>
      </c>
      <c r="U88" s="70" t="s">
        <v>43</v>
      </c>
      <c r="V88" s="71" t="s">
        <v>50</v>
      </c>
      <c r="W88" s="70" t="s">
        <v>43</v>
      </c>
      <c r="X88" s="71" t="s">
        <v>50</v>
      </c>
      <c r="Y88" s="70"/>
      <c r="Z88" s="72"/>
      <c r="AA88" s="161"/>
      <c r="AB88" s="70" t="s">
        <v>43</v>
      </c>
      <c r="AC88" s="71" t="s">
        <v>50</v>
      </c>
      <c r="AD88" s="70" t="s">
        <v>43</v>
      </c>
      <c r="AE88" s="71" t="s">
        <v>50</v>
      </c>
      <c r="AF88" s="70" t="s">
        <v>43</v>
      </c>
      <c r="AG88" s="71" t="s">
        <v>50</v>
      </c>
      <c r="AH88" s="70" t="s">
        <v>43</v>
      </c>
      <c r="AI88" s="71" t="s">
        <v>50</v>
      </c>
      <c r="AJ88" s="70"/>
      <c r="AK88" s="71"/>
      <c r="AL88" s="70"/>
      <c r="AM88" s="72"/>
      <c r="AS88" s="121"/>
      <c r="AT88" s="121"/>
      <c r="AU88" s="121"/>
    </row>
    <row r="89" spans="1:47" s="139" customFormat="1" ht="12.5" customHeight="1" x14ac:dyDescent="0.25">
      <c r="A89" s="163" t="s">
        <v>16</v>
      </c>
      <c r="B89" s="158">
        <f>IF(B87&gt;0,B87+1,IF(B$78=6,1,0))</f>
        <v>3</v>
      </c>
      <c r="C89" s="159"/>
      <c r="D89" s="158">
        <f>D87+1</f>
        <v>10</v>
      </c>
      <c r="E89" s="159"/>
      <c r="F89" s="158">
        <f t="shared" si="29"/>
        <v>17</v>
      </c>
      <c r="G89" s="159"/>
      <c r="H89" s="158">
        <f t="shared" si="32"/>
        <v>24</v>
      </c>
      <c r="I89" s="159"/>
      <c r="J89" s="158">
        <f>IF(D89+21&gt;31,"",D89+21)</f>
        <v>31</v>
      </c>
      <c r="K89" s="159"/>
      <c r="L89" s="158"/>
      <c r="M89" s="162"/>
      <c r="N89" s="163" t="s">
        <v>16</v>
      </c>
      <c r="O89" s="158">
        <f>IF(O87&gt;0,O87+1,IF(O$78=6,1,0))</f>
        <v>0</v>
      </c>
      <c r="P89" s="159"/>
      <c r="Q89" s="158">
        <f>Q87+1</f>
        <v>7</v>
      </c>
      <c r="R89" s="159"/>
      <c r="S89" s="158">
        <f t="shared" si="30"/>
        <v>14</v>
      </c>
      <c r="T89" s="159"/>
      <c r="U89" s="155">
        <f t="shared" si="33"/>
        <v>21</v>
      </c>
      <c r="V89" s="156"/>
      <c r="W89" s="155">
        <f>IF(Q89+21&gt;30,"",Q89+21)</f>
        <v>28</v>
      </c>
      <c r="X89" s="156"/>
      <c r="Y89" s="155"/>
      <c r="Z89" s="156"/>
      <c r="AA89" s="163" t="s">
        <v>16</v>
      </c>
      <c r="AB89" s="155">
        <f>IF(AB87&gt;0,AB87+1,IF(AB$78=6,1,0))</f>
        <v>5</v>
      </c>
      <c r="AC89" s="156"/>
      <c r="AD89" s="155">
        <f>AD87+1</f>
        <v>12</v>
      </c>
      <c r="AE89" s="156"/>
      <c r="AF89" s="155">
        <f t="shared" si="31"/>
        <v>19</v>
      </c>
      <c r="AG89" s="156"/>
      <c r="AH89" s="155">
        <f t="shared" si="34"/>
        <v>26</v>
      </c>
      <c r="AI89" s="156"/>
      <c r="AJ89" s="155" t="str">
        <f>IF(AD89+21&gt;31,"",AD89+21)</f>
        <v/>
      </c>
      <c r="AK89" s="156"/>
      <c r="AL89" s="155"/>
      <c r="AM89" s="157"/>
      <c r="AS89" s="140"/>
      <c r="AT89" s="140"/>
      <c r="AU89" s="140"/>
    </row>
    <row r="90" spans="1:47" s="73" customFormat="1" ht="12.5" customHeight="1" thickBot="1" x14ac:dyDescent="0.3">
      <c r="A90" s="161"/>
      <c r="B90" s="70" t="s">
        <v>51</v>
      </c>
      <c r="C90" s="71" t="s">
        <v>50</v>
      </c>
      <c r="D90" s="70" t="s">
        <v>51</v>
      </c>
      <c r="E90" s="71" t="s">
        <v>50</v>
      </c>
      <c r="F90" s="70" t="s">
        <v>51</v>
      </c>
      <c r="G90" s="71" t="s">
        <v>50</v>
      </c>
      <c r="H90" s="70" t="s">
        <v>51</v>
      </c>
      <c r="I90" s="71" t="s">
        <v>50</v>
      </c>
      <c r="J90" s="70" t="s">
        <v>51</v>
      </c>
      <c r="K90" s="71" t="s">
        <v>50</v>
      </c>
      <c r="L90" s="70"/>
      <c r="M90" s="72"/>
      <c r="N90" s="161"/>
      <c r="O90" s="70"/>
      <c r="P90" s="71"/>
      <c r="Q90" s="70" t="s">
        <v>51</v>
      </c>
      <c r="R90" s="71" t="s">
        <v>50</v>
      </c>
      <c r="S90" s="70" t="s">
        <v>51</v>
      </c>
      <c r="T90" s="71" t="s">
        <v>50</v>
      </c>
      <c r="U90" s="70" t="s">
        <v>41</v>
      </c>
      <c r="V90" s="71" t="s">
        <v>44</v>
      </c>
      <c r="W90" s="70" t="s">
        <v>41</v>
      </c>
      <c r="X90" s="71" t="s">
        <v>44</v>
      </c>
      <c r="Y90" s="70"/>
      <c r="Z90" s="72"/>
      <c r="AA90" s="161"/>
      <c r="AB90" s="70" t="s">
        <v>41</v>
      </c>
      <c r="AC90" s="71" t="s">
        <v>44</v>
      </c>
      <c r="AD90" s="70" t="s">
        <v>41</v>
      </c>
      <c r="AE90" s="71" t="s">
        <v>44</v>
      </c>
      <c r="AF90" s="70" t="s">
        <v>41</v>
      </c>
      <c r="AG90" s="71" t="s">
        <v>44</v>
      </c>
      <c r="AH90" s="70" t="s">
        <v>41</v>
      </c>
      <c r="AI90" s="71" t="s">
        <v>44</v>
      </c>
      <c r="AJ90" s="70"/>
      <c r="AK90" s="71"/>
      <c r="AL90" s="70"/>
      <c r="AM90" s="72"/>
      <c r="AS90" s="121"/>
      <c r="AT90" s="121"/>
      <c r="AU90" s="121"/>
    </row>
    <row r="91" spans="1:47" s="139" customFormat="1" ht="12.5" customHeight="1" x14ac:dyDescent="0.25">
      <c r="A91" s="160" t="s">
        <v>17</v>
      </c>
      <c r="B91" s="158">
        <f>IF(B89&gt;0,B89+1,IF(B$78=7,1,0))</f>
        <v>4</v>
      </c>
      <c r="C91" s="159"/>
      <c r="D91" s="158">
        <f t="shared" ref="D91" si="35">D89+1</f>
        <v>11</v>
      </c>
      <c r="E91" s="159"/>
      <c r="F91" s="158">
        <f t="shared" si="29"/>
        <v>18</v>
      </c>
      <c r="G91" s="159"/>
      <c r="H91" s="158">
        <f t="shared" si="32"/>
        <v>25</v>
      </c>
      <c r="I91" s="159"/>
      <c r="J91" s="158" t="str">
        <f>IF(D91+21&gt;31,"",D91+21)</f>
        <v/>
      </c>
      <c r="K91" s="159"/>
      <c r="L91" s="158"/>
      <c r="M91" s="162"/>
      <c r="N91" s="160" t="s">
        <v>17</v>
      </c>
      <c r="O91" s="158">
        <f>IF(O89&gt;0,O89+1,IF(O$78=7,1,0))</f>
        <v>1</v>
      </c>
      <c r="P91" s="159"/>
      <c r="Q91" s="158">
        <f t="shared" ref="Q91" si="36">Q89+1</f>
        <v>8</v>
      </c>
      <c r="R91" s="159"/>
      <c r="S91" s="158">
        <f t="shared" si="30"/>
        <v>15</v>
      </c>
      <c r="T91" s="159"/>
      <c r="U91" s="155">
        <f t="shared" si="33"/>
        <v>22</v>
      </c>
      <c r="V91" s="156"/>
      <c r="W91" s="155">
        <f>IF(Q91+21&gt;30,"",Q91+21)</f>
        <v>29</v>
      </c>
      <c r="X91" s="156"/>
      <c r="Y91" s="155"/>
      <c r="Z91" s="156"/>
      <c r="AA91" s="160" t="s">
        <v>17</v>
      </c>
      <c r="AB91" s="155">
        <f>IF(AB89&gt;0,AB89+1,IF(AB$78=7,1,0))</f>
        <v>6</v>
      </c>
      <c r="AC91" s="156"/>
      <c r="AD91" s="155">
        <f t="shared" ref="AD91" si="37">AD89+1</f>
        <v>13</v>
      </c>
      <c r="AE91" s="156"/>
      <c r="AF91" s="155">
        <f t="shared" si="31"/>
        <v>20</v>
      </c>
      <c r="AG91" s="156"/>
      <c r="AH91" s="155">
        <f t="shared" si="34"/>
        <v>27</v>
      </c>
      <c r="AI91" s="156"/>
      <c r="AJ91" s="155" t="str">
        <f>IF(AD91+21&gt;31,"",AD91+21)</f>
        <v/>
      </c>
      <c r="AK91" s="156"/>
      <c r="AL91" s="155"/>
      <c r="AM91" s="157"/>
      <c r="AS91" s="140"/>
      <c r="AT91" s="140"/>
      <c r="AU91" s="140"/>
    </row>
    <row r="92" spans="1:47" s="139" customFormat="1" ht="12.5" customHeight="1" thickBot="1" x14ac:dyDescent="0.3">
      <c r="A92" s="160"/>
      <c r="B92" s="148" t="s">
        <v>53</v>
      </c>
      <c r="C92" s="143"/>
      <c r="D92" s="148" t="s">
        <v>53</v>
      </c>
      <c r="E92" s="143"/>
      <c r="F92" s="147" t="s">
        <v>54</v>
      </c>
      <c r="G92" s="143"/>
      <c r="H92" s="147" t="s">
        <v>54</v>
      </c>
      <c r="I92" s="143"/>
      <c r="J92" s="142"/>
      <c r="K92" s="143"/>
      <c r="L92" s="142"/>
      <c r="M92" s="144"/>
      <c r="N92" s="160"/>
      <c r="O92" s="147" t="s">
        <v>54</v>
      </c>
      <c r="P92" s="143"/>
      <c r="Q92" s="147" t="s">
        <v>54</v>
      </c>
      <c r="R92" s="143"/>
      <c r="S92" s="147" t="s">
        <v>54</v>
      </c>
      <c r="T92" s="143"/>
      <c r="U92" s="147" t="s">
        <v>54</v>
      </c>
      <c r="V92" s="150"/>
      <c r="W92" s="147" t="s">
        <v>54</v>
      </c>
      <c r="X92" s="150"/>
      <c r="Y92" s="149"/>
      <c r="Z92" s="151"/>
      <c r="AA92" s="160"/>
      <c r="AB92" s="149"/>
      <c r="AC92" s="150"/>
      <c r="AD92" s="149"/>
      <c r="AE92" s="150"/>
      <c r="AF92" s="149"/>
      <c r="AG92" s="150"/>
      <c r="AH92" s="149"/>
      <c r="AI92" s="150"/>
      <c r="AJ92" s="149"/>
      <c r="AK92" s="150"/>
      <c r="AL92" s="149"/>
      <c r="AM92" s="152"/>
      <c r="AS92" s="140"/>
      <c r="AT92" s="140"/>
      <c r="AU92" s="140"/>
    </row>
    <row r="93" spans="1:47" s="73" customFormat="1" ht="12.5" customHeight="1" thickBot="1" x14ac:dyDescent="0.3">
      <c r="A93" s="161"/>
      <c r="B93" s="70" t="s">
        <v>44</v>
      </c>
      <c r="C93" s="71" t="s">
        <v>41</v>
      </c>
      <c r="D93" s="70" t="s">
        <v>44</v>
      </c>
      <c r="E93" s="71" t="s">
        <v>41</v>
      </c>
      <c r="F93" s="70" t="s">
        <v>44</v>
      </c>
      <c r="G93" s="71" t="s">
        <v>41</v>
      </c>
      <c r="H93" s="70" t="s">
        <v>44</v>
      </c>
      <c r="I93" s="71" t="s">
        <v>41</v>
      </c>
      <c r="J93" s="70"/>
      <c r="K93" s="71"/>
      <c r="L93" s="70"/>
      <c r="M93" s="72"/>
      <c r="N93" s="161"/>
      <c r="O93" s="70" t="s">
        <v>44</v>
      </c>
      <c r="P93" s="71" t="s">
        <v>41</v>
      </c>
      <c r="Q93" s="70" t="s">
        <v>44</v>
      </c>
      <c r="R93" s="71" t="s">
        <v>41</v>
      </c>
      <c r="S93" s="70" t="s">
        <v>44</v>
      </c>
      <c r="T93" s="71" t="s">
        <v>41</v>
      </c>
      <c r="U93" s="70" t="s">
        <v>50</v>
      </c>
      <c r="V93" s="71" t="s">
        <v>41</v>
      </c>
      <c r="W93" s="70" t="s">
        <v>50</v>
      </c>
      <c r="X93" s="71" t="s">
        <v>41</v>
      </c>
      <c r="Y93" s="70"/>
      <c r="Z93" s="72"/>
      <c r="AA93" s="161"/>
      <c r="AB93" s="70" t="s">
        <v>50</v>
      </c>
      <c r="AC93" s="71" t="s">
        <v>41</v>
      </c>
      <c r="AD93" s="70" t="s">
        <v>50</v>
      </c>
      <c r="AE93" s="71" t="s">
        <v>41</v>
      </c>
      <c r="AF93" s="70" t="s">
        <v>50</v>
      </c>
      <c r="AG93" s="71" t="s">
        <v>41</v>
      </c>
      <c r="AH93" s="70" t="s">
        <v>50</v>
      </c>
      <c r="AI93" s="71" t="s">
        <v>41</v>
      </c>
      <c r="AJ93" s="70"/>
      <c r="AK93" s="71"/>
      <c r="AL93" s="70"/>
      <c r="AM93" s="72"/>
      <c r="AS93" s="121"/>
      <c r="AT93" s="121"/>
      <c r="AU93" s="121"/>
    </row>
    <row r="95" spans="1:47" ht="12.5" customHeight="1" x14ac:dyDescent="0.25">
      <c r="B95" s="153"/>
      <c r="C95" s="153"/>
      <c r="D95" s="153"/>
      <c r="E95" s="153"/>
      <c r="F95" s="153"/>
      <c r="G95" s="153"/>
      <c r="H95" s="153"/>
      <c r="I95" s="153"/>
      <c r="J95" s="153"/>
      <c r="K95" s="137"/>
      <c r="L95" s="154"/>
      <c r="M95" s="154"/>
      <c r="N95" s="154"/>
      <c r="O95" s="154"/>
      <c r="P95" s="154"/>
      <c r="Q95" s="154"/>
      <c r="R95" s="154"/>
      <c r="S95" s="154"/>
      <c r="T95" s="138"/>
    </row>
  </sheetData>
  <sheetProtection selectLockedCells="1"/>
  <mergeCells count="606">
    <mergeCell ref="D27:E27"/>
    <mergeCell ref="F27:G27"/>
    <mergeCell ref="H27:I27"/>
    <mergeCell ref="J27:K27"/>
    <mergeCell ref="L27:M27"/>
    <mergeCell ref="Q29:R29"/>
    <mergeCell ref="S29:T29"/>
    <mergeCell ref="B1:AM1"/>
    <mergeCell ref="AI4:AJ5"/>
    <mergeCell ref="AK4:AL5"/>
    <mergeCell ref="AM4:AM5"/>
    <mergeCell ref="S27:T27"/>
    <mergeCell ref="U27:V27"/>
    <mergeCell ref="W27:X27"/>
    <mergeCell ref="B25:M25"/>
    <mergeCell ref="O25:Z25"/>
    <mergeCell ref="AB25:AM25"/>
    <mergeCell ref="U29:V29"/>
    <mergeCell ref="W29:X29"/>
    <mergeCell ref="Y29:Z29"/>
    <mergeCell ref="AJ27:AK27"/>
    <mergeCell ref="AL27:AM27"/>
    <mergeCell ref="A29:A30"/>
    <mergeCell ref="B29:C29"/>
    <mergeCell ref="D29:E29"/>
    <mergeCell ref="F29:G29"/>
    <mergeCell ref="H29:I29"/>
    <mergeCell ref="J29:K29"/>
    <mergeCell ref="L29:M29"/>
    <mergeCell ref="N29:N30"/>
    <mergeCell ref="Y27:Z27"/>
    <mergeCell ref="AA27:AA28"/>
    <mergeCell ref="AB27:AC27"/>
    <mergeCell ref="AD27:AE27"/>
    <mergeCell ref="AF27:AG27"/>
    <mergeCell ref="AH27:AI27"/>
    <mergeCell ref="N27:N28"/>
    <mergeCell ref="O27:P27"/>
    <mergeCell ref="Q27:R27"/>
    <mergeCell ref="A27:A28"/>
    <mergeCell ref="B27:C27"/>
    <mergeCell ref="AL31:AM31"/>
    <mergeCell ref="Q31:R31"/>
    <mergeCell ref="S31:T31"/>
    <mergeCell ref="U31:V31"/>
    <mergeCell ref="W31:X31"/>
    <mergeCell ref="Y31:Z31"/>
    <mergeCell ref="AA31:AA32"/>
    <mergeCell ref="AL29:AM29"/>
    <mergeCell ref="A31:A32"/>
    <mergeCell ref="B31:C31"/>
    <mergeCell ref="D31:E31"/>
    <mergeCell ref="F31:G31"/>
    <mergeCell ref="H31:I31"/>
    <mergeCell ref="J31:K31"/>
    <mergeCell ref="L31:M31"/>
    <mergeCell ref="N31:N32"/>
    <mergeCell ref="O31:P31"/>
    <mergeCell ref="AA29:AA30"/>
    <mergeCell ref="AB29:AC29"/>
    <mergeCell ref="AD29:AE29"/>
    <mergeCell ref="AF29:AG29"/>
    <mergeCell ref="AH29:AI29"/>
    <mergeCell ref="AJ29:AK29"/>
    <mergeCell ref="O29:P29"/>
    <mergeCell ref="D33:E33"/>
    <mergeCell ref="F33:G33"/>
    <mergeCell ref="H33:I33"/>
    <mergeCell ref="J33:K33"/>
    <mergeCell ref="AB31:AC31"/>
    <mergeCell ref="AD31:AE31"/>
    <mergeCell ref="AF31:AG31"/>
    <mergeCell ref="AH31:AI31"/>
    <mergeCell ref="AJ31:AK31"/>
    <mergeCell ref="AH33:AI33"/>
    <mergeCell ref="AJ33:AK33"/>
    <mergeCell ref="AL33:AM33"/>
    <mergeCell ref="A35:A36"/>
    <mergeCell ref="B35:C35"/>
    <mergeCell ref="D35:E35"/>
    <mergeCell ref="F35:G35"/>
    <mergeCell ref="H35:I35"/>
    <mergeCell ref="J35:K35"/>
    <mergeCell ref="L35:M35"/>
    <mergeCell ref="W33:X33"/>
    <mergeCell ref="Y33:Z33"/>
    <mergeCell ref="AA33:AA34"/>
    <mergeCell ref="AB33:AC33"/>
    <mergeCell ref="AD33:AE33"/>
    <mergeCell ref="AF33:AG33"/>
    <mergeCell ref="L33:M33"/>
    <mergeCell ref="N33:N34"/>
    <mergeCell ref="O33:P33"/>
    <mergeCell ref="Q33:R33"/>
    <mergeCell ref="S33:T33"/>
    <mergeCell ref="U33:V33"/>
    <mergeCell ref="A33:A34"/>
    <mergeCell ref="B33:C33"/>
    <mergeCell ref="AJ35:AK35"/>
    <mergeCell ref="AL35:AM35"/>
    <mergeCell ref="A37:A38"/>
    <mergeCell ref="B37:C37"/>
    <mergeCell ref="D37:E37"/>
    <mergeCell ref="F37:G37"/>
    <mergeCell ref="H37:I37"/>
    <mergeCell ref="J37:K37"/>
    <mergeCell ref="L37:M37"/>
    <mergeCell ref="N37:N38"/>
    <mergeCell ref="Y35:Z35"/>
    <mergeCell ref="AA35:AA36"/>
    <mergeCell ref="AB35:AC35"/>
    <mergeCell ref="AD35:AE35"/>
    <mergeCell ref="AF35:AG35"/>
    <mergeCell ref="AH35:AI35"/>
    <mergeCell ref="N35:N36"/>
    <mergeCell ref="O35:P35"/>
    <mergeCell ref="Q35:R35"/>
    <mergeCell ref="S35:T35"/>
    <mergeCell ref="U35:V35"/>
    <mergeCell ref="W35:X35"/>
    <mergeCell ref="AL37:AM37"/>
    <mergeCell ref="A39:A40"/>
    <mergeCell ref="B39:C39"/>
    <mergeCell ref="D39:E39"/>
    <mergeCell ref="F39:G39"/>
    <mergeCell ref="H39:I39"/>
    <mergeCell ref="J39:K39"/>
    <mergeCell ref="L39:M39"/>
    <mergeCell ref="N39:N40"/>
    <mergeCell ref="O39:P39"/>
    <mergeCell ref="AA37:AA38"/>
    <mergeCell ref="AB37:AC37"/>
    <mergeCell ref="AD37:AE37"/>
    <mergeCell ref="AF37:AG37"/>
    <mergeCell ref="AH37:AI37"/>
    <mergeCell ref="AJ37:AK37"/>
    <mergeCell ref="O37:P37"/>
    <mergeCell ref="Q37:R37"/>
    <mergeCell ref="S37:T37"/>
    <mergeCell ref="U37:V37"/>
    <mergeCell ref="W37:X37"/>
    <mergeCell ref="Y37:Z37"/>
    <mergeCell ref="AB39:AC39"/>
    <mergeCell ref="AD39:AE39"/>
    <mergeCell ref="AF39:AG39"/>
    <mergeCell ref="AH39:AI39"/>
    <mergeCell ref="AJ39:AK39"/>
    <mergeCell ref="AL39:AM39"/>
    <mergeCell ref="Q39:R39"/>
    <mergeCell ref="S39:T39"/>
    <mergeCell ref="U39:V39"/>
    <mergeCell ref="W39:X39"/>
    <mergeCell ref="Y39:Z39"/>
    <mergeCell ref="AA39:AA40"/>
    <mergeCell ref="S44:T44"/>
    <mergeCell ref="U44:V44"/>
    <mergeCell ref="W44:X44"/>
    <mergeCell ref="B42:M42"/>
    <mergeCell ref="O42:Z42"/>
    <mergeCell ref="AB42:AM42"/>
    <mergeCell ref="A44:A45"/>
    <mergeCell ref="B44:C44"/>
    <mergeCell ref="D44:E44"/>
    <mergeCell ref="F44:G44"/>
    <mergeCell ref="H44:I44"/>
    <mergeCell ref="J44:K44"/>
    <mergeCell ref="L44:M44"/>
    <mergeCell ref="Q46:R46"/>
    <mergeCell ref="S46:T46"/>
    <mergeCell ref="U46:V46"/>
    <mergeCell ref="W46:X46"/>
    <mergeCell ref="Y46:Z46"/>
    <mergeCell ref="AJ44:AK44"/>
    <mergeCell ref="AL44:AM44"/>
    <mergeCell ref="A46:A47"/>
    <mergeCell ref="B46:C46"/>
    <mergeCell ref="D46:E46"/>
    <mergeCell ref="F46:G46"/>
    <mergeCell ref="H46:I46"/>
    <mergeCell ref="J46:K46"/>
    <mergeCell ref="L46:M46"/>
    <mergeCell ref="N46:N47"/>
    <mergeCell ref="Y44:Z44"/>
    <mergeCell ref="AA44:AA45"/>
    <mergeCell ref="AB44:AC44"/>
    <mergeCell ref="AD44:AE44"/>
    <mergeCell ref="AF44:AG44"/>
    <mergeCell ref="AH44:AI44"/>
    <mergeCell ref="N44:N45"/>
    <mergeCell ref="O44:P44"/>
    <mergeCell ref="Q44:R44"/>
    <mergeCell ref="AL48:AM48"/>
    <mergeCell ref="Q48:R48"/>
    <mergeCell ref="S48:T48"/>
    <mergeCell ref="U48:V48"/>
    <mergeCell ref="W48:X48"/>
    <mergeCell ref="Y48:Z48"/>
    <mergeCell ref="AA48:AA49"/>
    <mergeCell ref="AL46:AM46"/>
    <mergeCell ref="A48:A49"/>
    <mergeCell ref="B48:C48"/>
    <mergeCell ref="D48:E48"/>
    <mergeCell ref="F48:G48"/>
    <mergeCell ref="H48:I48"/>
    <mergeCell ref="J48:K48"/>
    <mergeCell ref="L48:M48"/>
    <mergeCell ref="N48:N49"/>
    <mergeCell ref="O48:P48"/>
    <mergeCell ref="AA46:AA47"/>
    <mergeCell ref="AB46:AC46"/>
    <mergeCell ref="AD46:AE46"/>
    <mergeCell ref="AF46:AG46"/>
    <mergeCell ref="AH46:AI46"/>
    <mergeCell ref="AJ46:AK46"/>
    <mergeCell ref="O46:P46"/>
    <mergeCell ref="D50:E50"/>
    <mergeCell ref="F50:G50"/>
    <mergeCell ref="H50:I50"/>
    <mergeCell ref="J50:K50"/>
    <mergeCell ref="AB48:AC48"/>
    <mergeCell ref="AD48:AE48"/>
    <mergeCell ref="AF48:AG48"/>
    <mergeCell ref="AH48:AI48"/>
    <mergeCell ref="AJ48:AK48"/>
    <mergeCell ref="AH50:AI50"/>
    <mergeCell ref="AJ50:AK50"/>
    <mergeCell ref="AL50:AM50"/>
    <mergeCell ref="A52:A53"/>
    <mergeCell ref="B52:C52"/>
    <mergeCell ref="D52:E52"/>
    <mergeCell ref="F52:G52"/>
    <mergeCell ref="H52:I52"/>
    <mergeCell ref="J52:K52"/>
    <mergeCell ref="L52:M52"/>
    <mergeCell ref="W50:X50"/>
    <mergeCell ref="Y50:Z50"/>
    <mergeCell ref="AA50:AA51"/>
    <mergeCell ref="AB50:AC50"/>
    <mergeCell ref="AD50:AE50"/>
    <mergeCell ref="AF50:AG50"/>
    <mergeCell ref="L50:M50"/>
    <mergeCell ref="N50:N51"/>
    <mergeCell ref="O50:P50"/>
    <mergeCell ref="Q50:R50"/>
    <mergeCell ref="S50:T50"/>
    <mergeCell ref="U50:V50"/>
    <mergeCell ref="A50:A51"/>
    <mergeCell ref="B50:C50"/>
    <mergeCell ref="AJ52:AK52"/>
    <mergeCell ref="AL52:AM52"/>
    <mergeCell ref="A54:A55"/>
    <mergeCell ref="B54:C54"/>
    <mergeCell ref="D54:E54"/>
    <mergeCell ref="F54:G54"/>
    <mergeCell ref="H54:I54"/>
    <mergeCell ref="J54:K54"/>
    <mergeCell ref="L54:M54"/>
    <mergeCell ref="N54:N55"/>
    <mergeCell ref="Y52:Z52"/>
    <mergeCell ref="AA52:AA53"/>
    <mergeCell ref="AB52:AC52"/>
    <mergeCell ref="AD52:AE52"/>
    <mergeCell ref="AF52:AG52"/>
    <mergeCell ref="AH52:AI52"/>
    <mergeCell ref="N52:N53"/>
    <mergeCell ref="O52:P52"/>
    <mergeCell ref="Q52:R52"/>
    <mergeCell ref="S52:T52"/>
    <mergeCell ref="U52:V52"/>
    <mergeCell ref="W52:X52"/>
    <mergeCell ref="AL54:AM54"/>
    <mergeCell ref="A56:A57"/>
    <mergeCell ref="B56:C56"/>
    <mergeCell ref="D56:E56"/>
    <mergeCell ref="F56:G56"/>
    <mergeCell ref="H56:I56"/>
    <mergeCell ref="J56:K56"/>
    <mergeCell ref="L56:M56"/>
    <mergeCell ref="N56:N57"/>
    <mergeCell ref="O56:P56"/>
    <mergeCell ref="AA54:AA55"/>
    <mergeCell ref="AB54:AC54"/>
    <mergeCell ref="AD54:AE54"/>
    <mergeCell ref="AF54:AG54"/>
    <mergeCell ref="AH54:AI54"/>
    <mergeCell ref="AJ54:AK54"/>
    <mergeCell ref="O54:P54"/>
    <mergeCell ref="Q54:R54"/>
    <mergeCell ref="S54:T54"/>
    <mergeCell ref="U54:V54"/>
    <mergeCell ref="W54:X54"/>
    <mergeCell ref="Y54:Z54"/>
    <mergeCell ref="AB56:AC56"/>
    <mergeCell ref="AD56:AE56"/>
    <mergeCell ref="AF56:AG56"/>
    <mergeCell ref="AH56:AI56"/>
    <mergeCell ref="AJ56:AK56"/>
    <mergeCell ref="AL56:AM56"/>
    <mergeCell ref="Q56:R56"/>
    <mergeCell ref="S56:T56"/>
    <mergeCell ref="U56:V56"/>
    <mergeCell ref="W56:X56"/>
    <mergeCell ref="Y56:Z56"/>
    <mergeCell ref="AA56:AA57"/>
    <mergeCell ref="S61:T61"/>
    <mergeCell ref="U61:V61"/>
    <mergeCell ref="W61:X61"/>
    <mergeCell ref="B59:M59"/>
    <mergeCell ref="O59:Z59"/>
    <mergeCell ref="AB59:AM59"/>
    <mergeCell ref="A61:A62"/>
    <mergeCell ref="B61:C61"/>
    <mergeCell ref="D61:E61"/>
    <mergeCell ref="F61:G61"/>
    <mergeCell ref="H61:I61"/>
    <mergeCell ref="J61:K61"/>
    <mergeCell ref="L61:M61"/>
    <mergeCell ref="Q63:R63"/>
    <mergeCell ref="S63:T63"/>
    <mergeCell ref="U63:V63"/>
    <mergeCell ref="W63:X63"/>
    <mergeCell ref="Y63:Z63"/>
    <mergeCell ref="AJ61:AK61"/>
    <mergeCell ref="AL61:AM61"/>
    <mergeCell ref="A63:A64"/>
    <mergeCell ref="B63:C63"/>
    <mergeCell ref="D63:E63"/>
    <mergeCell ref="F63:G63"/>
    <mergeCell ref="H63:I63"/>
    <mergeCell ref="J63:K63"/>
    <mergeCell ref="L63:M63"/>
    <mergeCell ref="N63:N64"/>
    <mergeCell ref="Y61:Z61"/>
    <mergeCell ref="AA61:AA62"/>
    <mergeCell ref="AB61:AC61"/>
    <mergeCell ref="AD61:AE61"/>
    <mergeCell ref="AF61:AG61"/>
    <mergeCell ref="AH61:AI61"/>
    <mergeCell ref="N61:N62"/>
    <mergeCell ref="O61:P61"/>
    <mergeCell ref="Q61:R61"/>
    <mergeCell ref="AL65:AM65"/>
    <mergeCell ref="Q65:R65"/>
    <mergeCell ref="S65:T65"/>
    <mergeCell ref="U65:V65"/>
    <mergeCell ref="W65:X65"/>
    <mergeCell ref="Y65:Z65"/>
    <mergeCell ref="AA65:AA66"/>
    <mergeCell ref="AL63:AM63"/>
    <mergeCell ref="A65:A66"/>
    <mergeCell ref="B65:C65"/>
    <mergeCell ref="D65:E65"/>
    <mergeCell ref="F65:G65"/>
    <mergeCell ref="H65:I65"/>
    <mergeCell ref="J65:K65"/>
    <mergeCell ref="L65:M65"/>
    <mergeCell ref="N65:N66"/>
    <mergeCell ref="O65:P65"/>
    <mergeCell ref="AA63:AA64"/>
    <mergeCell ref="AB63:AC63"/>
    <mergeCell ref="AD63:AE63"/>
    <mergeCell ref="AF63:AG63"/>
    <mergeCell ref="AH63:AI63"/>
    <mergeCell ref="AJ63:AK63"/>
    <mergeCell ref="O63:P63"/>
    <mergeCell ref="D67:E67"/>
    <mergeCell ref="F67:G67"/>
    <mergeCell ref="H67:I67"/>
    <mergeCell ref="J67:K67"/>
    <mergeCell ref="AB65:AC65"/>
    <mergeCell ref="AD65:AE65"/>
    <mergeCell ref="AF65:AG65"/>
    <mergeCell ref="AH65:AI65"/>
    <mergeCell ref="AJ65:AK65"/>
    <mergeCell ref="AH67:AI67"/>
    <mergeCell ref="AJ67:AK67"/>
    <mergeCell ref="AL67:AM67"/>
    <mergeCell ref="A69:A70"/>
    <mergeCell ref="B69:C69"/>
    <mergeCell ref="D69:E69"/>
    <mergeCell ref="F69:G69"/>
    <mergeCell ref="H69:I69"/>
    <mergeCell ref="J69:K69"/>
    <mergeCell ref="L69:M69"/>
    <mergeCell ref="W67:X67"/>
    <mergeCell ref="Y67:Z67"/>
    <mergeCell ref="AA67:AA68"/>
    <mergeCell ref="AB67:AC67"/>
    <mergeCell ref="AD67:AE67"/>
    <mergeCell ref="AF67:AG67"/>
    <mergeCell ref="L67:M67"/>
    <mergeCell ref="N67:N68"/>
    <mergeCell ref="O67:P67"/>
    <mergeCell ref="Q67:R67"/>
    <mergeCell ref="S67:T67"/>
    <mergeCell ref="U67:V67"/>
    <mergeCell ref="A67:A68"/>
    <mergeCell ref="B67:C67"/>
    <mergeCell ref="AJ69:AK69"/>
    <mergeCell ref="AL69:AM69"/>
    <mergeCell ref="A71:A72"/>
    <mergeCell ref="B71:C71"/>
    <mergeCell ref="D71:E71"/>
    <mergeCell ref="F71:G71"/>
    <mergeCell ref="H71:I71"/>
    <mergeCell ref="J71:K71"/>
    <mergeCell ref="L71:M71"/>
    <mergeCell ref="N71:N72"/>
    <mergeCell ref="Y69:Z69"/>
    <mergeCell ref="AA69:AA70"/>
    <mergeCell ref="AB69:AC69"/>
    <mergeCell ref="AD69:AE69"/>
    <mergeCell ref="AF69:AG69"/>
    <mergeCell ref="AH69:AI69"/>
    <mergeCell ref="N69:N70"/>
    <mergeCell ref="O69:P69"/>
    <mergeCell ref="Q69:R69"/>
    <mergeCell ref="S69:T69"/>
    <mergeCell ref="U69:V69"/>
    <mergeCell ref="W69:X69"/>
    <mergeCell ref="AL71:AM71"/>
    <mergeCell ref="A73:A75"/>
    <mergeCell ref="B73:C73"/>
    <mergeCell ref="D73:E73"/>
    <mergeCell ref="F73:G73"/>
    <mergeCell ref="H73:I73"/>
    <mergeCell ref="J73:K73"/>
    <mergeCell ref="L73:M73"/>
    <mergeCell ref="N73:N75"/>
    <mergeCell ref="O73:P73"/>
    <mergeCell ref="AA71:AA72"/>
    <mergeCell ref="AB71:AC71"/>
    <mergeCell ref="AD71:AE71"/>
    <mergeCell ref="AF71:AG71"/>
    <mergeCell ref="AH71:AI71"/>
    <mergeCell ref="AJ71:AK71"/>
    <mergeCell ref="O71:P71"/>
    <mergeCell ref="Q71:R71"/>
    <mergeCell ref="S71:T71"/>
    <mergeCell ref="U71:V71"/>
    <mergeCell ref="W71:X71"/>
    <mergeCell ref="Y71:Z71"/>
    <mergeCell ref="AB73:AC73"/>
    <mergeCell ref="AD73:AE73"/>
    <mergeCell ref="AF73:AG73"/>
    <mergeCell ref="AH73:AI73"/>
    <mergeCell ref="AJ73:AK73"/>
    <mergeCell ref="AL73:AM73"/>
    <mergeCell ref="Q73:R73"/>
    <mergeCell ref="S73:T73"/>
    <mergeCell ref="U73:V73"/>
    <mergeCell ref="W73:X73"/>
    <mergeCell ref="Y73:Z73"/>
    <mergeCell ref="AA73:AA75"/>
    <mergeCell ref="B77:M77"/>
    <mergeCell ref="O77:Z77"/>
    <mergeCell ref="AB77:AM77"/>
    <mergeCell ref="A79:A80"/>
    <mergeCell ref="B79:C79"/>
    <mergeCell ref="D79:E79"/>
    <mergeCell ref="F79:G79"/>
    <mergeCell ref="H79:I79"/>
    <mergeCell ref="J79:K79"/>
    <mergeCell ref="L79:M79"/>
    <mergeCell ref="AJ79:AK79"/>
    <mergeCell ref="AL79:AM79"/>
    <mergeCell ref="AA79:AA80"/>
    <mergeCell ref="AB79:AC79"/>
    <mergeCell ref="AD79:AE79"/>
    <mergeCell ref="AF79:AG79"/>
    <mergeCell ref="AH79:AI79"/>
    <mergeCell ref="A81:A82"/>
    <mergeCell ref="B81:C81"/>
    <mergeCell ref="D81:E81"/>
    <mergeCell ref="F81:G81"/>
    <mergeCell ref="H81:I81"/>
    <mergeCell ref="J81:K81"/>
    <mergeCell ref="L81:M81"/>
    <mergeCell ref="N81:N82"/>
    <mergeCell ref="Y79:Z79"/>
    <mergeCell ref="N79:N80"/>
    <mergeCell ref="O79:P79"/>
    <mergeCell ref="Q79:R79"/>
    <mergeCell ref="S79:T79"/>
    <mergeCell ref="U79:V79"/>
    <mergeCell ref="W79:X79"/>
    <mergeCell ref="AL81:AM81"/>
    <mergeCell ref="A83:A84"/>
    <mergeCell ref="B83:C83"/>
    <mergeCell ref="D83:E83"/>
    <mergeCell ref="F83:G83"/>
    <mergeCell ref="H83:I83"/>
    <mergeCell ref="J83:K83"/>
    <mergeCell ref="L83:M83"/>
    <mergeCell ref="N83:N84"/>
    <mergeCell ref="O83:P83"/>
    <mergeCell ref="AA81:AA82"/>
    <mergeCell ref="AB81:AC81"/>
    <mergeCell ref="AD81:AE81"/>
    <mergeCell ref="AF81:AG81"/>
    <mergeCell ref="AH81:AI81"/>
    <mergeCell ref="AJ81:AK81"/>
    <mergeCell ref="O81:P81"/>
    <mergeCell ref="Q81:R81"/>
    <mergeCell ref="S81:T81"/>
    <mergeCell ref="U81:V81"/>
    <mergeCell ref="W81:X81"/>
    <mergeCell ref="Y81:Z81"/>
    <mergeCell ref="AB83:AC83"/>
    <mergeCell ref="AD83:AE83"/>
    <mergeCell ref="AF83:AG83"/>
    <mergeCell ref="AH83:AI83"/>
    <mergeCell ref="AJ83:AK83"/>
    <mergeCell ref="AH85:AI85"/>
    <mergeCell ref="AJ85:AK85"/>
    <mergeCell ref="AL83:AM83"/>
    <mergeCell ref="Q83:R83"/>
    <mergeCell ref="S83:T83"/>
    <mergeCell ref="U83:V83"/>
    <mergeCell ref="W83:X83"/>
    <mergeCell ref="Y83:Z83"/>
    <mergeCell ref="AA83:AA84"/>
    <mergeCell ref="Q85:R85"/>
    <mergeCell ref="S85:T85"/>
    <mergeCell ref="U85:V85"/>
    <mergeCell ref="Y85:Z85"/>
    <mergeCell ref="AA85:AA86"/>
    <mergeCell ref="AB85:AC85"/>
    <mergeCell ref="AD85:AE85"/>
    <mergeCell ref="AF85:AG85"/>
    <mergeCell ref="A85:A86"/>
    <mergeCell ref="B85:C85"/>
    <mergeCell ref="AJ87:AK87"/>
    <mergeCell ref="AL87:AM87"/>
    <mergeCell ref="D85:E85"/>
    <mergeCell ref="F85:G85"/>
    <mergeCell ref="H85:I85"/>
    <mergeCell ref="J85:K85"/>
    <mergeCell ref="D89:E89"/>
    <mergeCell ref="F89:G89"/>
    <mergeCell ref="H89:I89"/>
    <mergeCell ref="J89:K89"/>
    <mergeCell ref="L89:M89"/>
    <mergeCell ref="N89:N90"/>
    <mergeCell ref="Y87:Z87"/>
    <mergeCell ref="AL85:AM85"/>
    <mergeCell ref="A87:A88"/>
    <mergeCell ref="B87:C87"/>
    <mergeCell ref="D87:E87"/>
    <mergeCell ref="F87:G87"/>
    <mergeCell ref="H87:I87"/>
    <mergeCell ref="J87:K87"/>
    <mergeCell ref="L87:M87"/>
    <mergeCell ref="W85:X85"/>
    <mergeCell ref="L85:M85"/>
    <mergeCell ref="N85:N86"/>
    <mergeCell ref="O85:P85"/>
    <mergeCell ref="AA87:AA88"/>
    <mergeCell ref="AB87:AC87"/>
    <mergeCell ref="AD87:AE87"/>
    <mergeCell ref="AF87:AG87"/>
    <mergeCell ref="AH87:AI87"/>
    <mergeCell ref="N87:N88"/>
    <mergeCell ref="O87:P87"/>
    <mergeCell ref="Q87:R87"/>
    <mergeCell ref="S87:T87"/>
    <mergeCell ref="U87:V87"/>
    <mergeCell ref="W87:X87"/>
    <mergeCell ref="AL89:AM89"/>
    <mergeCell ref="A91:A93"/>
    <mergeCell ref="B91:C91"/>
    <mergeCell ref="D91:E91"/>
    <mergeCell ref="F91:G91"/>
    <mergeCell ref="H91:I91"/>
    <mergeCell ref="J91:K91"/>
    <mergeCell ref="L91:M91"/>
    <mergeCell ref="N91:N93"/>
    <mergeCell ref="O91:P91"/>
    <mergeCell ref="AA89:AA90"/>
    <mergeCell ref="AB89:AC89"/>
    <mergeCell ref="AD89:AE89"/>
    <mergeCell ref="AF89:AG89"/>
    <mergeCell ref="AH89:AI89"/>
    <mergeCell ref="AJ89:AK89"/>
    <mergeCell ref="O89:P89"/>
    <mergeCell ref="Q89:R89"/>
    <mergeCell ref="S89:T89"/>
    <mergeCell ref="U89:V89"/>
    <mergeCell ref="W89:X89"/>
    <mergeCell ref="Y89:Z89"/>
    <mergeCell ref="A89:A90"/>
    <mergeCell ref="B89:C89"/>
    <mergeCell ref="B95:J95"/>
    <mergeCell ref="L95:S95"/>
    <mergeCell ref="AB91:AC91"/>
    <mergeCell ref="AD91:AE91"/>
    <mergeCell ref="AF91:AG91"/>
    <mergeCell ref="AH91:AI91"/>
    <mergeCell ref="AJ91:AK91"/>
    <mergeCell ref="AL91:AM91"/>
    <mergeCell ref="Q91:R91"/>
    <mergeCell ref="S91:T91"/>
    <mergeCell ref="U91:V91"/>
    <mergeCell ref="W91:X91"/>
    <mergeCell ref="Y91:Z91"/>
    <mergeCell ref="AA91:AA93"/>
  </mergeCells>
  <conditionalFormatting sqref="B28">
    <cfRule type="containsText" dxfId="1399" priority="1501" operator="containsText" text="ANT">
      <formula>NOT(ISERROR(SEARCH("ANT",B28)))</formula>
    </cfRule>
    <cfRule type="containsText" dxfId="1398" priority="1502" operator="containsText" text="KOC">
      <formula>NOT(ISERROR(SEARCH("KOC",B28)))</formula>
    </cfRule>
    <cfRule type="containsText" dxfId="1397" priority="1503" operator="containsText" text="DYB">
      <formula>NOT(ISERROR(SEARCH("DYB",B28)))</formula>
    </cfRule>
    <cfRule type="containsText" dxfId="1396" priority="1504" operator="containsText" text="ELZ">
      <formula>NOT(ISERROR(SEARCH("ELZ",B28)))</formula>
    </cfRule>
    <cfRule type="containsText" dxfId="1395" priority="1505" operator="containsText" text="URF">
      <formula>NOT(ISERROR(SEARCH("URF",B28)))</formula>
    </cfRule>
    <cfRule type="containsText" dxfId="1394" priority="1506" operator="containsText" text="ANK">
      <formula>NOT(ISERROR(SEARCH("ANK",B28)))</formula>
    </cfRule>
    <cfRule type="containsText" dxfId="1393" priority="1507" operator="containsText" text="BUR">
      <formula>NOT(ISERROR(SEARCH("BUR",B28)))</formula>
    </cfRule>
    <cfRule type="containsText" dxfId="1392" priority="1508" operator="containsText" text="İST">
      <formula>NOT(ISERROR(SEARCH("İST",B28)))</formula>
    </cfRule>
    <cfRule type="containsText" dxfId="1391" priority="1509" operator="containsText" text="İZM">
      <formula>NOT(ISERROR(SEARCH("İZM",B28)))</formula>
    </cfRule>
    <cfRule type="containsText" dxfId="1390" priority="1510" operator="containsText" text="ADA">
      <formula>NOT(ISERROR(SEARCH("ADA",B28)))</formula>
    </cfRule>
  </conditionalFormatting>
  <conditionalFormatting sqref="AE80 AE82 AE84 AE86 AE88 AE90 AE93 AG80 AG82 AG84 AG86 AG88 AG90 AG93 AI80 AI82 AI84 AI86 AI88 AI90 AI93 AK80 AK82 AK84 AK86 AK88 AK90 AK93 AM80 AM82 AM84 AM86 AM88 AM90 AM93">
    <cfRule type="containsText" dxfId="1389" priority="271" operator="containsText" text="ANT">
      <formula>NOT(ISERROR(SEARCH("ANT",AE80)))</formula>
    </cfRule>
    <cfRule type="containsText" dxfId="1388" priority="272" operator="containsText" text="KOC">
      <formula>NOT(ISERROR(SEARCH("KOC",AE80)))</formula>
    </cfRule>
    <cfRule type="containsText" dxfId="1387" priority="273" operator="containsText" text="DYB">
      <formula>NOT(ISERROR(SEARCH("DYB",AE80)))</formula>
    </cfRule>
    <cfRule type="containsText" dxfId="1386" priority="274" operator="containsText" text="ELZ">
      <formula>NOT(ISERROR(SEARCH("ELZ",AE80)))</formula>
    </cfRule>
    <cfRule type="containsText" dxfId="1385" priority="275" operator="containsText" text="URF">
      <formula>NOT(ISERROR(SEARCH("URF",AE80)))</formula>
    </cfRule>
    <cfRule type="containsText" dxfId="1384" priority="276" operator="containsText" text="ANK">
      <formula>NOT(ISERROR(SEARCH("ANK",AE80)))</formula>
    </cfRule>
    <cfRule type="containsText" dxfId="1383" priority="277" operator="containsText" text="BUR">
      <formula>NOT(ISERROR(SEARCH("BUR",AE80)))</formula>
    </cfRule>
    <cfRule type="containsText" dxfId="1382" priority="278" operator="containsText" text="İST">
      <formula>NOT(ISERROR(SEARCH("İST",AE80)))</formula>
    </cfRule>
    <cfRule type="containsText" dxfId="1381" priority="279" operator="containsText" text="İZM">
      <formula>NOT(ISERROR(SEARCH("İZM",AE80)))</formula>
    </cfRule>
    <cfRule type="containsText" dxfId="1380" priority="280" operator="containsText" text="ADA">
      <formula>NOT(ISERROR(SEARCH("ADA",AE80)))</formula>
    </cfRule>
  </conditionalFormatting>
  <conditionalFormatting sqref="C28">
    <cfRule type="containsText" dxfId="1379" priority="1491" operator="containsText" text="ANT">
      <formula>NOT(ISERROR(SEARCH("ANT",C28)))</formula>
    </cfRule>
    <cfRule type="containsText" dxfId="1378" priority="1492" operator="containsText" text="KOC">
      <formula>NOT(ISERROR(SEARCH("KOC",C28)))</formula>
    </cfRule>
    <cfRule type="containsText" dxfId="1377" priority="1493" operator="containsText" text="DYB">
      <formula>NOT(ISERROR(SEARCH("DYB",C28)))</formula>
    </cfRule>
    <cfRule type="containsText" dxfId="1376" priority="1494" operator="containsText" text="ELZ">
      <formula>NOT(ISERROR(SEARCH("ELZ",C28)))</formula>
    </cfRule>
    <cfRule type="containsText" dxfId="1375" priority="1495" operator="containsText" text="URF">
      <formula>NOT(ISERROR(SEARCH("URF",C28)))</formula>
    </cfRule>
    <cfRule type="containsText" dxfId="1374" priority="1496" operator="containsText" text="ANK">
      <formula>NOT(ISERROR(SEARCH("ANK",C28)))</formula>
    </cfRule>
    <cfRule type="containsText" dxfId="1373" priority="1497" operator="containsText" text="BUR">
      <formula>NOT(ISERROR(SEARCH("BUR",C28)))</formula>
    </cfRule>
    <cfRule type="containsText" dxfId="1372" priority="1498" operator="containsText" text="İST">
      <formula>NOT(ISERROR(SEARCH("İST",C28)))</formula>
    </cfRule>
    <cfRule type="containsText" dxfId="1371" priority="1499" operator="containsText" text="İZM">
      <formula>NOT(ISERROR(SEARCH("İZM",C28)))</formula>
    </cfRule>
    <cfRule type="containsText" dxfId="1370" priority="1500" operator="containsText" text="ADA">
      <formula>NOT(ISERROR(SEARCH("ADA",C28)))</formula>
    </cfRule>
  </conditionalFormatting>
  <conditionalFormatting sqref="D28 F28 H28 J28 L28">
    <cfRule type="containsText" dxfId="1369" priority="1481" operator="containsText" text="ANT">
      <formula>NOT(ISERROR(SEARCH("ANT",D28)))</formula>
    </cfRule>
    <cfRule type="containsText" dxfId="1368" priority="1482" operator="containsText" text="KOC">
      <formula>NOT(ISERROR(SEARCH("KOC",D28)))</formula>
    </cfRule>
    <cfRule type="containsText" dxfId="1367" priority="1483" operator="containsText" text="DYB">
      <formula>NOT(ISERROR(SEARCH("DYB",D28)))</formula>
    </cfRule>
    <cfRule type="containsText" dxfId="1366" priority="1484" operator="containsText" text="ELZ">
      <formula>NOT(ISERROR(SEARCH("ELZ",D28)))</formula>
    </cfRule>
    <cfRule type="containsText" dxfId="1365" priority="1485" operator="containsText" text="URF">
      <formula>NOT(ISERROR(SEARCH("URF",D28)))</formula>
    </cfRule>
    <cfRule type="containsText" dxfId="1364" priority="1486" operator="containsText" text="ANK">
      <formula>NOT(ISERROR(SEARCH("ANK",D28)))</formula>
    </cfRule>
    <cfRule type="containsText" dxfId="1363" priority="1487" operator="containsText" text="BUR">
      <formula>NOT(ISERROR(SEARCH("BUR",D28)))</formula>
    </cfRule>
    <cfRule type="containsText" dxfId="1362" priority="1488" operator="containsText" text="İST">
      <formula>NOT(ISERROR(SEARCH("İST",D28)))</formula>
    </cfRule>
    <cfRule type="containsText" dxfId="1361" priority="1489" operator="containsText" text="İZM">
      <formula>NOT(ISERROR(SEARCH("İZM",D28)))</formula>
    </cfRule>
    <cfRule type="containsText" dxfId="1360" priority="1490" operator="containsText" text="ADA">
      <formula>NOT(ISERROR(SEARCH("ADA",D28)))</formula>
    </cfRule>
  </conditionalFormatting>
  <conditionalFormatting sqref="E28 G28 I28 K28 M28">
    <cfRule type="containsText" dxfId="1359" priority="1471" operator="containsText" text="ANT">
      <formula>NOT(ISERROR(SEARCH("ANT",E28)))</formula>
    </cfRule>
    <cfRule type="containsText" dxfId="1358" priority="1472" operator="containsText" text="KOC">
      <formula>NOT(ISERROR(SEARCH("KOC",E28)))</formula>
    </cfRule>
    <cfRule type="containsText" dxfId="1357" priority="1473" operator="containsText" text="DYB">
      <formula>NOT(ISERROR(SEARCH("DYB",E28)))</formula>
    </cfRule>
    <cfRule type="containsText" dxfId="1356" priority="1474" operator="containsText" text="ELZ">
      <formula>NOT(ISERROR(SEARCH("ELZ",E28)))</formula>
    </cfRule>
    <cfRule type="containsText" dxfId="1355" priority="1475" operator="containsText" text="URF">
      <formula>NOT(ISERROR(SEARCH("URF",E28)))</formula>
    </cfRule>
    <cfRule type="containsText" dxfId="1354" priority="1476" operator="containsText" text="ANK">
      <formula>NOT(ISERROR(SEARCH("ANK",E28)))</formula>
    </cfRule>
    <cfRule type="containsText" dxfId="1353" priority="1477" operator="containsText" text="BUR">
      <formula>NOT(ISERROR(SEARCH("BUR",E28)))</formula>
    </cfRule>
    <cfRule type="containsText" dxfId="1352" priority="1478" operator="containsText" text="İST">
      <formula>NOT(ISERROR(SEARCH("İST",E28)))</formula>
    </cfRule>
    <cfRule type="containsText" dxfId="1351" priority="1479" operator="containsText" text="İZM">
      <formula>NOT(ISERROR(SEARCH("İZM",E28)))</formula>
    </cfRule>
    <cfRule type="containsText" dxfId="1350" priority="1480" operator="containsText" text="ADA">
      <formula>NOT(ISERROR(SEARCH("ADA",E28)))</formula>
    </cfRule>
  </conditionalFormatting>
  <conditionalFormatting sqref="B30">
    <cfRule type="containsText" dxfId="1349" priority="1461" operator="containsText" text="ANT">
      <formula>NOT(ISERROR(SEARCH("ANT",B30)))</formula>
    </cfRule>
    <cfRule type="containsText" dxfId="1348" priority="1462" operator="containsText" text="KOC">
      <formula>NOT(ISERROR(SEARCH("KOC",B30)))</formula>
    </cfRule>
    <cfRule type="containsText" dxfId="1347" priority="1463" operator="containsText" text="DYB">
      <formula>NOT(ISERROR(SEARCH("DYB",B30)))</formula>
    </cfRule>
    <cfRule type="containsText" dxfId="1346" priority="1464" operator="containsText" text="ELZ">
      <formula>NOT(ISERROR(SEARCH("ELZ",B30)))</formula>
    </cfRule>
    <cfRule type="containsText" dxfId="1345" priority="1465" operator="containsText" text="URF">
      <formula>NOT(ISERROR(SEARCH("URF",B30)))</formula>
    </cfRule>
    <cfRule type="containsText" dxfId="1344" priority="1466" operator="containsText" text="ANK">
      <formula>NOT(ISERROR(SEARCH("ANK",B30)))</formula>
    </cfRule>
    <cfRule type="containsText" dxfId="1343" priority="1467" operator="containsText" text="BUR">
      <formula>NOT(ISERROR(SEARCH("BUR",B30)))</formula>
    </cfRule>
    <cfRule type="containsText" dxfId="1342" priority="1468" operator="containsText" text="İST">
      <formula>NOT(ISERROR(SEARCH("İST",B30)))</formula>
    </cfRule>
    <cfRule type="containsText" dxfId="1341" priority="1469" operator="containsText" text="İZM">
      <formula>NOT(ISERROR(SEARCH("İZM",B30)))</formula>
    </cfRule>
    <cfRule type="containsText" dxfId="1340" priority="1470" operator="containsText" text="ADA">
      <formula>NOT(ISERROR(SEARCH("ADA",B30)))</formula>
    </cfRule>
  </conditionalFormatting>
  <conditionalFormatting sqref="C30">
    <cfRule type="containsText" dxfId="1339" priority="1451" operator="containsText" text="ANT">
      <formula>NOT(ISERROR(SEARCH("ANT",C30)))</formula>
    </cfRule>
    <cfRule type="containsText" dxfId="1338" priority="1452" operator="containsText" text="KOC">
      <formula>NOT(ISERROR(SEARCH("KOC",C30)))</formula>
    </cfRule>
    <cfRule type="containsText" dxfId="1337" priority="1453" operator="containsText" text="DYB">
      <formula>NOT(ISERROR(SEARCH("DYB",C30)))</formula>
    </cfRule>
    <cfRule type="containsText" dxfId="1336" priority="1454" operator="containsText" text="ELZ">
      <formula>NOT(ISERROR(SEARCH("ELZ",C30)))</formula>
    </cfRule>
    <cfRule type="containsText" dxfId="1335" priority="1455" operator="containsText" text="URF">
      <formula>NOT(ISERROR(SEARCH("URF",C30)))</formula>
    </cfRule>
    <cfRule type="containsText" dxfId="1334" priority="1456" operator="containsText" text="ANK">
      <formula>NOT(ISERROR(SEARCH("ANK",C30)))</formula>
    </cfRule>
    <cfRule type="containsText" dxfId="1333" priority="1457" operator="containsText" text="BUR">
      <formula>NOT(ISERROR(SEARCH("BUR",C30)))</formula>
    </cfRule>
    <cfRule type="containsText" dxfId="1332" priority="1458" operator="containsText" text="İST">
      <formula>NOT(ISERROR(SEARCH("İST",C30)))</formula>
    </cfRule>
    <cfRule type="containsText" dxfId="1331" priority="1459" operator="containsText" text="İZM">
      <formula>NOT(ISERROR(SEARCH("İZM",C30)))</formula>
    </cfRule>
    <cfRule type="containsText" dxfId="1330" priority="1460" operator="containsText" text="ADA">
      <formula>NOT(ISERROR(SEARCH("ADA",C30)))</formula>
    </cfRule>
  </conditionalFormatting>
  <conditionalFormatting sqref="D30 F30 H30 J30 L30">
    <cfRule type="containsText" dxfId="1329" priority="1441" operator="containsText" text="ANT">
      <formula>NOT(ISERROR(SEARCH("ANT",D30)))</formula>
    </cfRule>
    <cfRule type="containsText" dxfId="1328" priority="1442" operator="containsText" text="KOC">
      <formula>NOT(ISERROR(SEARCH("KOC",D30)))</formula>
    </cfRule>
    <cfRule type="containsText" dxfId="1327" priority="1443" operator="containsText" text="DYB">
      <formula>NOT(ISERROR(SEARCH("DYB",D30)))</formula>
    </cfRule>
    <cfRule type="containsText" dxfId="1326" priority="1444" operator="containsText" text="ELZ">
      <formula>NOT(ISERROR(SEARCH("ELZ",D30)))</formula>
    </cfRule>
    <cfRule type="containsText" dxfId="1325" priority="1445" operator="containsText" text="URF">
      <formula>NOT(ISERROR(SEARCH("URF",D30)))</formula>
    </cfRule>
    <cfRule type="containsText" dxfId="1324" priority="1446" operator="containsText" text="ANK">
      <formula>NOT(ISERROR(SEARCH("ANK",D30)))</formula>
    </cfRule>
    <cfRule type="containsText" dxfId="1323" priority="1447" operator="containsText" text="BUR">
      <formula>NOT(ISERROR(SEARCH("BUR",D30)))</formula>
    </cfRule>
    <cfRule type="containsText" dxfId="1322" priority="1448" operator="containsText" text="İST">
      <formula>NOT(ISERROR(SEARCH("İST",D30)))</formula>
    </cfRule>
    <cfRule type="containsText" dxfId="1321" priority="1449" operator="containsText" text="İZM">
      <formula>NOT(ISERROR(SEARCH("İZM",D30)))</formula>
    </cfRule>
    <cfRule type="containsText" dxfId="1320" priority="1450" operator="containsText" text="ADA">
      <formula>NOT(ISERROR(SEARCH("ADA",D30)))</formula>
    </cfRule>
  </conditionalFormatting>
  <conditionalFormatting sqref="E30 G30 I30 K30 M30">
    <cfRule type="containsText" dxfId="1319" priority="1431" operator="containsText" text="ANT">
      <formula>NOT(ISERROR(SEARCH("ANT",E30)))</formula>
    </cfRule>
    <cfRule type="containsText" dxfId="1318" priority="1432" operator="containsText" text="KOC">
      <formula>NOT(ISERROR(SEARCH("KOC",E30)))</formula>
    </cfRule>
    <cfRule type="containsText" dxfId="1317" priority="1433" operator="containsText" text="DYB">
      <formula>NOT(ISERROR(SEARCH("DYB",E30)))</formula>
    </cfRule>
    <cfRule type="containsText" dxfId="1316" priority="1434" operator="containsText" text="ELZ">
      <formula>NOT(ISERROR(SEARCH("ELZ",E30)))</formula>
    </cfRule>
    <cfRule type="containsText" dxfId="1315" priority="1435" operator="containsText" text="URF">
      <formula>NOT(ISERROR(SEARCH("URF",E30)))</formula>
    </cfRule>
    <cfRule type="containsText" dxfId="1314" priority="1436" operator="containsText" text="ANK">
      <formula>NOT(ISERROR(SEARCH("ANK",E30)))</formula>
    </cfRule>
    <cfRule type="containsText" dxfId="1313" priority="1437" operator="containsText" text="BUR">
      <formula>NOT(ISERROR(SEARCH("BUR",E30)))</formula>
    </cfRule>
    <cfRule type="containsText" dxfId="1312" priority="1438" operator="containsText" text="İST">
      <formula>NOT(ISERROR(SEARCH("İST",E30)))</formula>
    </cfRule>
    <cfRule type="containsText" dxfId="1311" priority="1439" operator="containsText" text="İZM">
      <formula>NOT(ISERROR(SEARCH("İZM",E30)))</formula>
    </cfRule>
    <cfRule type="containsText" dxfId="1310" priority="1440" operator="containsText" text="ADA">
      <formula>NOT(ISERROR(SEARCH("ADA",E30)))</formula>
    </cfRule>
  </conditionalFormatting>
  <conditionalFormatting sqref="B32">
    <cfRule type="containsText" dxfId="1309" priority="1421" operator="containsText" text="ANT">
      <formula>NOT(ISERROR(SEARCH("ANT",B32)))</formula>
    </cfRule>
    <cfRule type="containsText" dxfId="1308" priority="1422" operator="containsText" text="KOC">
      <formula>NOT(ISERROR(SEARCH("KOC",B32)))</formula>
    </cfRule>
    <cfRule type="containsText" dxfId="1307" priority="1423" operator="containsText" text="DYB">
      <formula>NOT(ISERROR(SEARCH("DYB",B32)))</formula>
    </cfRule>
    <cfRule type="containsText" dxfId="1306" priority="1424" operator="containsText" text="ELZ">
      <formula>NOT(ISERROR(SEARCH("ELZ",B32)))</formula>
    </cfRule>
    <cfRule type="containsText" dxfId="1305" priority="1425" operator="containsText" text="URF">
      <formula>NOT(ISERROR(SEARCH("URF",B32)))</formula>
    </cfRule>
    <cfRule type="containsText" dxfId="1304" priority="1426" operator="containsText" text="ANK">
      <formula>NOT(ISERROR(SEARCH("ANK",B32)))</formula>
    </cfRule>
    <cfRule type="containsText" dxfId="1303" priority="1427" operator="containsText" text="BUR">
      <formula>NOT(ISERROR(SEARCH("BUR",B32)))</formula>
    </cfRule>
    <cfRule type="containsText" dxfId="1302" priority="1428" operator="containsText" text="İST">
      <formula>NOT(ISERROR(SEARCH("İST",B32)))</formula>
    </cfRule>
    <cfRule type="containsText" dxfId="1301" priority="1429" operator="containsText" text="İZM">
      <formula>NOT(ISERROR(SEARCH("İZM",B32)))</formula>
    </cfRule>
    <cfRule type="containsText" dxfId="1300" priority="1430" operator="containsText" text="ADA">
      <formula>NOT(ISERROR(SEARCH("ADA",B32)))</formula>
    </cfRule>
  </conditionalFormatting>
  <conditionalFormatting sqref="C32">
    <cfRule type="containsText" dxfId="1299" priority="1411" operator="containsText" text="ANT">
      <formula>NOT(ISERROR(SEARCH("ANT",C32)))</formula>
    </cfRule>
    <cfRule type="containsText" dxfId="1298" priority="1412" operator="containsText" text="KOC">
      <formula>NOT(ISERROR(SEARCH("KOC",C32)))</formula>
    </cfRule>
    <cfRule type="containsText" dxfId="1297" priority="1413" operator="containsText" text="DYB">
      <formula>NOT(ISERROR(SEARCH("DYB",C32)))</formula>
    </cfRule>
    <cfRule type="containsText" dxfId="1296" priority="1414" operator="containsText" text="ELZ">
      <formula>NOT(ISERROR(SEARCH("ELZ",C32)))</formula>
    </cfRule>
    <cfRule type="containsText" dxfId="1295" priority="1415" operator="containsText" text="URF">
      <formula>NOT(ISERROR(SEARCH("URF",C32)))</formula>
    </cfRule>
    <cfRule type="containsText" dxfId="1294" priority="1416" operator="containsText" text="ANK">
      <formula>NOT(ISERROR(SEARCH("ANK",C32)))</formula>
    </cfRule>
    <cfRule type="containsText" dxfId="1293" priority="1417" operator="containsText" text="BUR">
      <formula>NOT(ISERROR(SEARCH("BUR",C32)))</formula>
    </cfRule>
    <cfRule type="containsText" dxfId="1292" priority="1418" operator="containsText" text="İST">
      <formula>NOT(ISERROR(SEARCH("İST",C32)))</formula>
    </cfRule>
    <cfRule type="containsText" dxfId="1291" priority="1419" operator="containsText" text="İZM">
      <formula>NOT(ISERROR(SEARCH("İZM",C32)))</formula>
    </cfRule>
    <cfRule type="containsText" dxfId="1290" priority="1420" operator="containsText" text="ADA">
      <formula>NOT(ISERROR(SEARCH("ADA",C32)))</formula>
    </cfRule>
  </conditionalFormatting>
  <conditionalFormatting sqref="D32 F32 H32 J32 L32">
    <cfRule type="containsText" dxfId="1289" priority="1401" operator="containsText" text="ANT">
      <formula>NOT(ISERROR(SEARCH("ANT",D32)))</formula>
    </cfRule>
    <cfRule type="containsText" dxfId="1288" priority="1402" operator="containsText" text="KOC">
      <formula>NOT(ISERROR(SEARCH("KOC",D32)))</formula>
    </cfRule>
    <cfRule type="containsText" dxfId="1287" priority="1403" operator="containsText" text="DYB">
      <formula>NOT(ISERROR(SEARCH("DYB",D32)))</formula>
    </cfRule>
    <cfRule type="containsText" dxfId="1286" priority="1404" operator="containsText" text="ELZ">
      <formula>NOT(ISERROR(SEARCH("ELZ",D32)))</formula>
    </cfRule>
    <cfRule type="containsText" dxfId="1285" priority="1405" operator="containsText" text="URF">
      <formula>NOT(ISERROR(SEARCH("URF",D32)))</formula>
    </cfRule>
    <cfRule type="containsText" dxfId="1284" priority="1406" operator="containsText" text="ANK">
      <formula>NOT(ISERROR(SEARCH("ANK",D32)))</formula>
    </cfRule>
    <cfRule type="containsText" dxfId="1283" priority="1407" operator="containsText" text="BUR">
      <formula>NOT(ISERROR(SEARCH("BUR",D32)))</formula>
    </cfRule>
    <cfRule type="containsText" dxfId="1282" priority="1408" operator="containsText" text="İST">
      <formula>NOT(ISERROR(SEARCH("İST",D32)))</formula>
    </cfRule>
    <cfRule type="containsText" dxfId="1281" priority="1409" operator="containsText" text="İZM">
      <formula>NOT(ISERROR(SEARCH("İZM",D32)))</formula>
    </cfRule>
    <cfRule type="containsText" dxfId="1280" priority="1410" operator="containsText" text="ADA">
      <formula>NOT(ISERROR(SEARCH("ADA",D32)))</formula>
    </cfRule>
  </conditionalFormatting>
  <conditionalFormatting sqref="E32 G32 I32 K32 M32">
    <cfRule type="containsText" dxfId="1279" priority="1391" operator="containsText" text="ANT">
      <formula>NOT(ISERROR(SEARCH("ANT",E32)))</formula>
    </cfRule>
    <cfRule type="containsText" dxfId="1278" priority="1392" operator="containsText" text="KOC">
      <formula>NOT(ISERROR(SEARCH("KOC",E32)))</formula>
    </cfRule>
    <cfRule type="containsText" dxfId="1277" priority="1393" operator="containsText" text="DYB">
      <formula>NOT(ISERROR(SEARCH("DYB",E32)))</formula>
    </cfRule>
    <cfRule type="containsText" dxfId="1276" priority="1394" operator="containsText" text="ELZ">
      <formula>NOT(ISERROR(SEARCH("ELZ",E32)))</formula>
    </cfRule>
    <cfRule type="containsText" dxfId="1275" priority="1395" operator="containsText" text="URF">
      <formula>NOT(ISERROR(SEARCH("URF",E32)))</formula>
    </cfRule>
    <cfRule type="containsText" dxfId="1274" priority="1396" operator="containsText" text="ANK">
      <formula>NOT(ISERROR(SEARCH("ANK",E32)))</formula>
    </cfRule>
    <cfRule type="containsText" dxfId="1273" priority="1397" operator="containsText" text="BUR">
      <formula>NOT(ISERROR(SEARCH("BUR",E32)))</formula>
    </cfRule>
    <cfRule type="containsText" dxfId="1272" priority="1398" operator="containsText" text="İST">
      <formula>NOT(ISERROR(SEARCH("İST",E32)))</formula>
    </cfRule>
    <cfRule type="containsText" dxfId="1271" priority="1399" operator="containsText" text="İZM">
      <formula>NOT(ISERROR(SEARCH("İZM",E32)))</formula>
    </cfRule>
    <cfRule type="containsText" dxfId="1270" priority="1400" operator="containsText" text="ADA">
      <formula>NOT(ISERROR(SEARCH("ADA",E32)))</formula>
    </cfRule>
  </conditionalFormatting>
  <conditionalFormatting sqref="B34">
    <cfRule type="containsText" dxfId="1269" priority="1381" operator="containsText" text="ANT">
      <formula>NOT(ISERROR(SEARCH("ANT",B34)))</formula>
    </cfRule>
    <cfRule type="containsText" dxfId="1268" priority="1382" operator="containsText" text="KOC">
      <formula>NOT(ISERROR(SEARCH("KOC",B34)))</formula>
    </cfRule>
    <cfRule type="containsText" dxfId="1267" priority="1383" operator="containsText" text="DYB">
      <formula>NOT(ISERROR(SEARCH("DYB",B34)))</formula>
    </cfRule>
    <cfRule type="containsText" dxfId="1266" priority="1384" operator="containsText" text="ELZ">
      <formula>NOT(ISERROR(SEARCH("ELZ",B34)))</formula>
    </cfRule>
    <cfRule type="containsText" dxfId="1265" priority="1385" operator="containsText" text="URF">
      <formula>NOT(ISERROR(SEARCH("URF",B34)))</formula>
    </cfRule>
    <cfRule type="containsText" dxfId="1264" priority="1386" operator="containsText" text="ANK">
      <formula>NOT(ISERROR(SEARCH("ANK",B34)))</formula>
    </cfRule>
    <cfRule type="containsText" dxfId="1263" priority="1387" operator="containsText" text="BUR">
      <formula>NOT(ISERROR(SEARCH("BUR",B34)))</formula>
    </cfRule>
    <cfRule type="containsText" dxfId="1262" priority="1388" operator="containsText" text="İST">
      <formula>NOT(ISERROR(SEARCH("İST",B34)))</formula>
    </cfRule>
    <cfRule type="containsText" dxfId="1261" priority="1389" operator="containsText" text="İZM">
      <formula>NOT(ISERROR(SEARCH("İZM",B34)))</formula>
    </cfRule>
    <cfRule type="containsText" dxfId="1260" priority="1390" operator="containsText" text="ADA">
      <formula>NOT(ISERROR(SEARCH("ADA",B34)))</formula>
    </cfRule>
  </conditionalFormatting>
  <conditionalFormatting sqref="C34">
    <cfRule type="containsText" dxfId="1259" priority="1371" operator="containsText" text="ANT">
      <formula>NOT(ISERROR(SEARCH("ANT",C34)))</formula>
    </cfRule>
    <cfRule type="containsText" dxfId="1258" priority="1372" operator="containsText" text="KOC">
      <formula>NOT(ISERROR(SEARCH("KOC",C34)))</formula>
    </cfRule>
    <cfRule type="containsText" dxfId="1257" priority="1373" operator="containsText" text="DYB">
      <formula>NOT(ISERROR(SEARCH("DYB",C34)))</formula>
    </cfRule>
    <cfRule type="containsText" dxfId="1256" priority="1374" operator="containsText" text="ELZ">
      <formula>NOT(ISERROR(SEARCH("ELZ",C34)))</formula>
    </cfRule>
    <cfRule type="containsText" dxfId="1255" priority="1375" operator="containsText" text="URF">
      <formula>NOT(ISERROR(SEARCH("URF",C34)))</formula>
    </cfRule>
    <cfRule type="containsText" dxfId="1254" priority="1376" operator="containsText" text="ANK">
      <formula>NOT(ISERROR(SEARCH("ANK",C34)))</formula>
    </cfRule>
    <cfRule type="containsText" dxfId="1253" priority="1377" operator="containsText" text="BUR">
      <formula>NOT(ISERROR(SEARCH("BUR",C34)))</formula>
    </cfRule>
    <cfRule type="containsText" dxfId="1252" priority="1378" operator="containsText" text="İST">
      <formula>NOT(ISERROR(SEARCH("İST",C34)))</formula>
    </cfRule>
    <cfRule type="containsText" dxfId="1251" priority="1379" operator="containsText" text="İZM">
      <formula>NOT(ISERROR(SEARCH("İZM",C34)))</formula>
    </cfRule>
    <cfRule type="containsText" dxfId="1250" priority="1380" operator="containsText" text="ADA">
      <formula>NOT(ISERROR(SEARCH("ADA",C34)))</formula>
    </cfRule>
  </conditionalFormatting>
  <conditionalFormatting sqref="D34 F34 H34 J34 L34">
    <cfRule type="containsText" dxfId="1249" priority="1361" operator="containsText" text="ANT">
      <formula>NOT(ISERROR(SEARCH("ANT",D34)))</formula>
    </cfRule>
    <cfRule type="containsText" dxfId="1248" priority="1362" operator="containsText" text="KOC">
      <formula>NOT(ISERROR(SEARCH("KOC",D34)))</formula>
    </cfRule>
    <cfRule type="containsText" dxfId="1247" priority="1363" operator="containsText" text="DYB">
      <formula>NOT(ISERROR(SEARCH("DYB",D34)))</formula>
    </cfRule>
    <cfRule type="containsText" dxfId="1246" priority="1364" operator="containsText" text="ELZ">
      <formula>NOT(ISERROR(SEARCH("ELZ",D34)))</formula>
    </cfRule>
    <cfRule type="containsText" dxfId="1245" priority="1365" operator="containsText" text="URF">
      <formula>NOT(ISERROR(SEARCH("URF",D34)))</formula>
    </cfRule>
    <cfRule type="containsText" dxfId="1244" priority="1366" operator="containsText" text="ANK">
      <formula>NOT(ISERROR(SEARCH("ANK",D34)))</formula>
    </cfRule>
    <cfRule type="containsText" dxfId="1243" priority="1367" operator="containsText" text="BUR">
      <formula>NOT(ISERROR(SEARCH("BUR",D34)))</formula>
    </cfRule>
    <cfRule type="containsText" dxfId="1242" priority="1368" operator="containsText" text="İST">
      <formula>NOT(ISERROR(SEARCH("İST",D34)))</formula>
    </cfRule>
    <cfRule type="containsText" dxfId="1241" priority="1369" operator="containsText" text="İZM">
      <formula>NOT(ISERROR(SEARCH("İZM",D34)))</formula>
    </cfRule>
    <cfRule type="containsText" dxfId="1240" priority="1370" operator="containsText" text="ADA">
      <formula>NOT(ISERROR(SEARCH("ADA",D34)))</formula>
    </cfRule>
  </conditionalFormatting>
  <conditionalFormatting sqref="E34 G34 I34 K34 M34">
    <cfRule type="containsText" dxfId="1239" priority="1351" operator="containsText" text="ANT">
      <formula>NOT(ISERROR(SEARCH("ANT",E34)))</formula>
    </cfRule>
    <cfRule type="containsText" dxfId="1238" priority="1352" operator="containsText" text="KOC">
      <formula>NOT(ISERROR(SEARCH("KOC",E34)))</formula>
    </cfRule>
    <cfRule type="containsText" dxfId="1237" priority="1353" operator="containsText" text="DYB">
      <formula>NOT(ISERROR(SEARCH("DYB",E34)))</formula>
    </cfRule>
    <cfRule type="containsText" dxfId="1236" priority="1354" operator="containsText" text="ELZ">
      <formula>NOT(ISERROR(SEARCH("ELZ",E34)))</formula>
    </cfRule>
    <cfRule type="containsText" dxfId="1235" priority="1355" operator="containsText" text="URF">
      <formula>NOT(ISERROR(SEARCH("URF",E34)))</formula>
    </cfRule>
    <cfRule type="containsText" dxfId="1234" priority="1356" operator="containsText" text="ANK">
      <formula>NOT(ISERROR(SEARCH("ANK",E34)))</formula>
    </cfRule>
    <cfRule type="containsText" dxfId="1233" priority="1357" operator="containsText" text="BUR">
      <formula>NOT(ISERROR(SEARCH("BUR",E34)))</formula>
    </cfRule>
    <cfRule type="containsText" dxfId="1232" priority="1358" operator="containsText" text="İST">
      <formula>NOT(ISERROR(SEARCH("İST",E34)))</formula>
    </cfRule>
    <cfRule type="containsText" dxfId="1231" priority="1359" operator="containsText" text="İZM">
      <formula>NOT(ISERROR(SEARCH("İZM",E34)))</formula>
    </cfRule>
    <cfRule type="containsText" dxfId="1230" priority="1360" operator="containsText" text="ADA">
      <formula>NOT(ISERROR(SEARCH("ADA",E34)))</formula>
    </cfRule>
  </conditionalFormatting>
  <conditionalFormatting sqref="B36">
    <cfRule type="containsText" dxfId="1229" priority="1341" operator="containsText" text="ANT">
      <formula>NOT(ISERROR(SEARCH("ANT",B36)))</formula>
    </cfRule>
    <cfRule type="containsText" dxfId="1228" priority="1342" operator="containsText" text="KOC">
      <formula>NOT(ISERROR(SEARCH("KOC",B36)))</formula>
    </cfRule>
    <cfRule type="containsText" dxfId="1227" priority="1343" operator="containsText" text="DYB">
      <formula>NOT(ISERROR(SEARCH("DYB",B36)))</formula>
    </cfRule>
    <cfRule type="containsText" dxfId="1226" priority="1344" operator="containsText" text="ELZ">
      <formula>NOT(ISERROR(SEARCH("ELZ",B36)))</formula>
    </cfRule>
    <cfRule type="containsText" dxfId="1225" priority="1345" operator="containsText" text="URF">
      <formula>NOT(ISERROR(SEARCH("URF",B36)))</formula>
    </cfRule>
    <cfRule type="containsText" dxfId="1224" priority="1346" operator="containsText" text="ANK">
      <formula>NOT(ISERROR(SEARCH("ANK",B36)))</formula>
    </cfRule>
    <cfRule type="containsText" dxfId="1223" priority="1347" operator="containsText" text="BUR">
      <formula>NOT(ISERROR(SEARCH("BUR",B36)))</formula>
    </cfRule>
    <cfRule type="containsText" dxfId="1222" priority="1348" operator="containsText" text="İST">
      <formula>NOT(ISERROR(SEARCH("İST",B36)))</formula>
    </cfRule>
    <cfRule type="containsText" dxfId="1221" priority="1349" operator="containsText" text="İZM">
      <formula>NOT(ISERROR(SEARCH("İZM",B36)))</formula>
    </cfRule>
    <cfRule type="containsText" dxfId="1220" priority="1350" operator="containsText" text="ADA">
      <formula>NOT(ISERROR(SEARCH("ADA",B36)))</formula>
    </cfRule>
  </conditionalFormatting>
  <conditionalFormatting sqref="C36">
    <cfRule type="containsText" dxfId="1219" priority="1331" operator="containsText" text="ANT">
      <formula>NOT(ISERROR(SEARCH("ANT",C36)))</formula>
    </cfRule>
    <cfRule type="containsText" dxfId="1218" priority="1332" operator="containsText" text="KOC">
      <formula>NOT(ISERROR(SEARCH("KOC",C36)))</formula>
    </cfRule>
    <cfRule type="containsText" dxfId="1217" priority="1333" operator="containsText" text="DYB">
      <formula>NOT(ISERROR(SEARCH("DYB",C36)))</formula>
    </cfRule>
    <cfRule type="containsText" dxfId="1216" priority="1334" operator="containsText" text="ELZ">
      <formula>NOT(ISERROR(SEARCH("ELZ",C36)))</formula>
    </cfRule>
    <cfRule type="containsText" dxfId="1215" priority="1335" operator="containsText" text="URF">
      <formula>NOT(ISERROR(SEARCH("URF",C36)))</formula>
    </cfRule>
    <cfRule type="containsText" dxfId="1214" priority="1336" operator="containsText" text="ANK">
      <formula>NOT(ISERROR(SEARCH("ANK",C36)))</formula>
    </cfRule>
    <cfRule type="containsText" dxfId="1213" priority="1337" operator="containsText" text="BUR">
      <formula>NOT(ISERROR(SEARCH("BUR",C36)))</formula>
    </cfRule>
    <cfRule type="containsText" dxfId="1212" priority="1338" operator="containsText" text="İST">
      <formula>NOT(ISERROR(SEARCH("İST",C36)))</formula>
    </cfRule>
    <cfRule type="containsText" dxfId="1211" priority="1339" operator="containsText" text="İZM">
      <formula>NOT(ISERROR(SEARCH("İZM",C36)))</formula>
    </cfRule>
    <cfRule type="containsText" dxfId="1210" priority="1340" operator="containsText" text="ADA">
      <formula>NOT(ISERROR(SEARCH("ADA",C36)))</formula>
    </cfRule>
  </conditionalFormatting>
  <conditionalFormatting sqref="D36 F36 H36 J36 L36">
    <cfRule type="containsText" dxfId="1209" priority="1321" operator="containsText" text="ANT">
      <formula>NOT(ISERROR(SEARCH("ANT",D36)))</formula>
    </cfRule>
    <cfRule type="containsText" dxfId="1208" priority="1322" operator="containsText" text="KOC">
      <formula>NOT(ISERROR(SEARCH("KOC",D36)))</formula>
    </cfRule>
    <cfRule type="containsText" dxfId="1207" priority="1323" operator="containsText" text="DYB">
      <formula>NOT(ISERROR(SEARCH("DYB",D36)))</formula>
    </cfRule>
    <cfRule type="containsText" dxfId="1206" priority="1324" operator="containsText" text="ELZ">
      <formula>NOT(ISERROR(SEARCH("ELZ",D36)))</formula>
    </cfRule>
    <cfRule type="containsText" dxfId="1205" priority="1325" operator="containsText" text="URF">
      <formula>NOT(ISERROR(SEARCH("URF",D36)))</formula>
    </cfRule>
    <cfRule type="containsText" dxfId="1204" priority="1326" operator="containsText" text="ANK">
      <formula>NOT(ISERROR(SEARCH("ANK",D36)))</formula>
    </cfRule>
    <cfRule type="containsText" dxfId="1203" priority="1327" operator="containsText" text="BUR">
      <formula>NOT(ISERROR(SEARCH("BUR",D36)))</formula>
    </cfRule>
    <cfRule type="containsText" dxfId="1202" priority="1328" operator="containsText" text="İST">
      <formula>NOT(ISERROR(SEARCH("İST",D36)))</formula>
    </cfRule>
    <cfRule type="containsText" dxfId="1201" priority="1329" operator="containsText" text="İZM">
      <formula>NOT(ISERROR(SEARCH("İZM",D36)))</formula>
    </cfRule>
    <cfRule type="containsText" dxfId="1200" priority="1330" operator="containsText" text="ADA">
      <formula>NOT(ISERROR(SEARCH("ADA",D36)))</formula>
    </cfRule>
  </conditionalFormatting>
  <conditionalFormatting sqref="E36 G36 I36 K36 M36">
    <cfRule type="containsText" dxfId="1199" priority="1311" operator="containsText" text="ANT">
      <formula>NOT(ISERROR(SEARCH("ANT",E36)))</formula>
    </cfRule>
    <cfRule type="containsText" dxfId="1198" priority="1312" operator="containsText" text="KOC">
      <formula>NOT(ISERROR(SEARCH("KOC",E36)))</formula>
    </cfRule>
    <cfRule type="containsText" dxfId="1197" priority="1313" operator="containsText" text="DYB">
      <formula>NOT(ISERROR(SEARCH("DYB",E36)))</formula>
    </cfRule>
    <cfRule type="containsText" dxfId="1196" priority="1314" operator="containsText" text="ELZ">
      <formula>NOT(ISERROR(SEARCH("ELZ",E36)))</formula>
    </cfRule>
    <cfRule type="containsText" dxfId="1195" priority="1315" operator="containsText" text="URF">
      <formula>NOT(ISERROR(SEARCH("URF",E36)))</formula>
    </cfRule>
    <cfRule type="containsText" dxfId="1194" priority="1316" operator="containsText" text="ANK">
      <formula>NOT(ISERROR(SEARCH("ANK",E36)))</formula>
    </cfRule>
    <cfRule type="containsText" dxfId="1193" priority="1317" operator="containsText" text="BUR">
      <formula>NOT(ISERROR(SEARCH("BUR",E36)))</formula>
    </cfRule>
    <cfRule type="containsText" dxfId="1192" priority="1318" operator="containsText" text="İST">
      <formula>NOT(ISERROR(SEARCH("İST",E36)))</formula>
    </cfRule>
    <cfRule type="containsText" dxfId="1191" priority="1319" operator="containsText" text="İZM">
      <formula>NOT(ISERROR(SEARCH("İZM",E36)))</formula>
    </cfRule>
    <cfRule type="containsText" dxfId="1190" priority="1320" operator="containsText" text="ADA">
      <formula>NOT(ISERROR(SEARCH("ADA",E36)))</formula>
    </cfRule>
  </conditionalFormatting>
  <conditionalFormatting sqref="B38">
    <cfRule type="containsText" dxfId="1189" priority="1301" operator="containsText" text="ANT">
      <formula>NOT(ISERROR(SEARCH("ANT",B38)))</formula>
    </cfRule>
    <cfRule type="containsText" dxfId="1188" priority="1302" operator="containsText" text="KOC">
      <formula>NOT(ISERROR(SEARCH("KOC",B38)))</formula>
    </cfRule>
    <cfRule type="containsText" dxfId="1187" priority="1303" operator="containsText" text="DYB">
      <formula>NOT(ISERROR(SEARCH("DYB",B38)))</formula>
    </cfRule>
    <cfRule type="containsText" dxfId="1186" priority="1304" operator="containsText" text="ELZ">
      <formula>NOT(ISERROR(SEARCH("ELZ",B38)))</formula>
    </cfRule>
    <cfRule type="containsText" dxfId="1185" priority="1305" operator="containsText" text="URF">
      <formula>NOT(ISERROR(SEARCH("URF",B38)))</formula>
    </cfRule>
    <cfRule type="containsText" dxfId="1184" priority="1306" operator="containsText" text="ANK">
      <formula>NOT(ISERROR(SEARCH("ANK",B38)))</formula>
    </cfRule>
    <cfRule type="containsText" dxfId="1183" priority="1307" operator="containsText" text="BUR">
      <formula>NOT(ISERROR(SEARCH("BUR",B38)))</formula>
    </cfRule>
    <cfRule type="containsText" dxfId="1182" priority="1308" operator="containsText" text="İST">
      <formula>NOT(ISERROR(SEARCH("İST",B38)))</formula>
    </cfRule>
    <cfRule type="containsText" dxfId="1181" priority="1309" operator="containsText" text="İZM">
      <formula>NOT(ISERROR(SEARCH("İZM",B38)))</formula>
    </cfRule>
    <cfRule type="containsText" dxfId="1180" priority="1310" operator="containsText" text="ADA">
      <formula>NOT(ISERROR(SEARCH("ADA",B38)))</formula>
    </cfRule>
  </conditionalFormatting>
  <conditionalFormatting sqref="C38">
    <cfRule type="containsText" dxfId="1179" priority="1291" operator="containsText" text="ANT">
      <formula>NOT(ISERROR(SEARCH("ANT",C38)))</formula>
    </cfRule>
    <cfRule type="containsText" dxfId="1178" priority="1292" operator="containsText" text="KOC">
      <formula>NOT(ISERROR(SEARCH("KOC",C38)))</formula>
    </cfRule>
    <cfRule type="containsText" dxfId="1177" priority="1293" operator="containsText" text="DYB">
      <formula>NOT(ISERROR(SEARCH("DYB",C38)))</formula>
    </cfRule>
    <cfRule type="containsText" dxfId="1176" priority="1294" operator="containsText" text="ELZ">
      <formula>NOT(ISERROR(SEARCH("ELZ",C38)))</formula>
    </cfRule>
    <cfRule type="containsText" dxfId="1175" priority="1295" operator="containsText" text="URF">
      <formula>NOT(ISERROR(SEARCH("URF",C38)))</formula>
    </cfRule>
    <cfRule type="containsText" dxfId="1174" priority="1296" operator="containsText" text="ANK">
      <formula>NOT(ISERROR(SEARCH("ANK",C38)))</formula>
    </cfRule>
    <cfRule type="containsText" dxfId="1173" priority="1297" operator="containsText" text="BUR">
      <formula>NOT(ISERROR(SEARCH("BUR",C38)))</formula>
    </cfRule>
    <cfRule type="containsText" dxfId="1172" priority="1298" operator="containsText" text="İST">
      <formula>NOT(ISERROR(SEARCH("İST",C38)))</formula>
    </cfRule>
    <cfRule type="containsText" dxfId="1171" priority="1299" operator="containsText" text="İZM">
      <formula>NOT(ISERROR(SEARCH("İZM",C38)))</formula>
    </cfRule>
    <cfRule type="containsText" dxfId="1170" priority="1300" operator="containsText" text="ADA">
      <formula>NOT(ISERROR(SEARCH("ADA",C38)))</formula>
    </cfRule>
  </conditionalFormatting>
  <conditionalFormatting sqref="D38 F38 H38 J38 L38">
    <cfRule type="containsText" dxfId="1169" priority="1281" operator="containsText" text="ANT">
      <formula>NOT(ISERROR(SEARCH("ANT",D38)))</formula>
    </cfRule>
    <cfRule type="containsText" dxfId="1168" priority="1282" operator="containsText" text="KOC">
      <formula>NOT(ISERROR(SEARCH("KOC",D38)))</formula>
    </cfRule>
    <cfRule type="containsText" dxfId="1167" priority="1283" operator="containsText" text="DYB">
      <formula>NOT(ISERROR(SEARCH("DYB",D38)))</formula>
    </cfRule>
    <cfRule type="containsText" dxfId="1166" priority="1284" operator="containsText" text="ELZ">
      <formula>NOT(ISERROR(SEARCH("ELZ",D38)))</formula>
    </cfRule>
    <cfRule type="containsText" dxfId="1165" priority="1285" operator="containsText" text="URF">
      <formula>NOT(ISERROR(SEARCH("URF",D38)))</formula>
    </cfRule>
    <cfRule type="containsText" dxfId="1164" priority="1286" operator="containsText" text="ANK">
      <formula>NOT(ISERROR(SEARCH("ANK",D38)))</formula>
    </cfRule>
    <cfRule type="containsText" dxfId="1163" priority="1287" operator="containsText" text="BUR">
      <formula>NOT(ISERROR(SEARCH("BUR",D38)))</formula>
    </cfRule>
    <cfRule type="containsText" dxfId="1162" priority="1288" operator="containsText" text="İST">
      <formula>NOT(ISERROR(SEARCH("İST",D38)))</formula>
    </cfRule>
    <cfRule type="containsText" dxfId="1161" priority="1289" operator="containsText" text="İZM">
      <formula>NOT(ISERROR(SEARCH("İZM",D38)))</formula>
    </cfRule>
    <cfRule type="containsText" dxfId="1160" priority="1290" operator="containsText" text="ADA">
      <formula>NOT(ISERROR(SEARCH("ADA",D38)))</formula>
    </cfRule>
  </conditionalFormatting>
  <conditionalFormatting sqref="E38 G38 I38 K38 M38">
    <cfRule type="containsText" dxfId="1159" priority="1271" operator="containsText" text="ANT">
      <formula>NOT(ISERROR(SEARCH("ANT",E38)))</formula>
    </cfRule>
    <cfRule type="containsText" dxfId="1158" priority="1272" operator="containsText" text="KOC">
      <formula>NOT(ISERROR(SEARCH("KOC",E38)))</formula>
    </cfRule>
    <cfRule type="containsText" dxfId="1157" priority="1273" operator="containsText" text="DYB">
      <formula>NOT(ISERROR(SEARCH("DYB",E38)))</formula>
    </cfRule>
    <cfRule type="containsText" dxfId="1156" priority="1274" operator="containsText" text="ELZ">
      <formula>NOT(ISERROR(SEARCH("ELZ",E38)))</formula>
    </cfRule>
    <cfRule type="containsText" dxfId="1155" priority="1275" operator="containsText" text="URF">
      <formula>NOT(ISERROR(SEARCH("URF",E38)))</formula>
    </cfRule>
    <cfRule type="containsText" dxfId="1154" priority="1276" operator="containsText" text="ANK">
      <formula>NOT(ISERROR(SEARCH("ANK",E38)))</formula>
    </cfRule>
    <cfRule type="containsText" dxfId="1153" priority="1277" operator="containsText" text="BUR">
      <formula>NOT(ISERROR(SEARCH("BUR",E38)))</formula>
    </cfRule>
    <cfRule type="containsText" dxfId="1152" priority="1278" operator="containsText" text="İST">
      <formula>NOT(ISERROR(SEARCH("İST",E38)))</formula>
    </cfRule>
    <cfRule type="containsText" dxfId="1151" priority="1279" operator="containsText" text="İZM">
      <formula>NOT(ISERROR(SEARCH("İZM",E38)))</formula>
    </cfRule>
    <cfRule type="containsText" dxfId="1150" priority="1280" operator="containsText" text="ADA">
      <formula>NOT(ISERROR(SEARCH("ADA",E38)))</formula>
    </cfRule>
  </conditionalFormatting>
  <conditionalFormatting sqref="B40">
    <cfRule type="containsText" dxfId="1149" priority="1261" operator="containsText" text="ANT">
      <formula>NOT(ISERROR(SEARCH("ANT",B40)))</formula>
    </cfRule>
    <cfRule type="containsText" dxfId="1148" priority="1262" operator="containsText" text="KOC">
      <formula>NOT(ISERROR(SEARCH("KOC",B40)))</formula>
    </cfRule>
    <cfRule type="containsText" dxfId="1147" priority="1263" operator="containsText" text="DYB">
      <formula>NOT(ISERROR(SEARCH("DYB",B40)))</formula>
    </cfRule>
    <cfRule type="containsText" dxfId="1146" priority="1264" operator="containsText" text="ELZ">
      <formula>NOT(ISERROR(SEARCH("ELZ",B40)))</formula>
    </cfRule>
    <cfRule type="containsText" dxfId="1145" priority="1265" operator="containsText" text="URF">
      <formula>NOT(ISERROR(SEARCH("URF",B40)))</formula>
    </cfRule>
    <cfRule type="containsText" dxfId="1144" priority="1266" operator="containsText" text="ANK">
      <formula>NOT(ISERROR(SEARCH("ANK",B40)))</formula>
    </cfRule>
    <cfRule type="containsText" dxfId="1143" priority="1267" operator="containsText" text="BUR">
      <formula>NOT(ISERROR(SEARCH("BUR",B40)))</formula>
    </cfRule>
    <cfRule type="containsText" dxfId="1142" priority="1268" operator="containsText" text="İST">
      <formula>NOT(ISERROR(SEARCH("İST",B40)))</formula>
    </cfRule>
    <cfRule type="containsText" dxfId="1141" priority="1269" operator="containsText" text="İZM">
      <formula>NOT(ISERROR(SEARCH("İZM",B40)))</formula>
    </cfRule>
    <cfRule type="containsText" dxfId="1140" priority="1270" operator="containsText" text="ADA">
      <formula>NOT(ISERROR(SEARCH("ADA",B40)))</formula>
    </cfRule>
  </conditionalFormatting>
  <conditionalFormatting sqref="C40">
    <cfRule type="containsText" dxfId="1139" priority="1251" operator="containsText" text="ANT">
      <formula>NOT(ISERROR(SEARCH("ANT",C40)))</formula>
    </cfRule>
    <cfRule type="containsText" dxfId="1138" priority="1252" operator="containsText" text="KOC">
      <formula>NOT(ISERROR(SEARCH("KOC",C40)))</formula>
    </cfRule>
    <cfRule type="containsText" dxfId="1137" priority="1253" operator="containsText" text="DYB">
      <formula>NOT(ISERROR(SEARCH("DYB",C40)))</formula>
    </cfRule>
    <cfRule type="containsText" dxfId="1136" priority="1254" operator="containsText" text="ELZ">
      <formula>NOT(ISERROR(SEARCH("ELZ",C40)))</formula>
    </cfRule>
    <cfRule type="containsText" dxfId="1135" priority="1255" operator="containsText" text="URF">
      <formula>NOT(ISERROR(SEARCH("URF",C40)))</formula>
    </cfRule>
    <cfRule type="containsText" dxfId="1134" priority="1256" operator="containsText" text="ANK">
      <formula>NOT(ISERROR(SEARCH("ANK",C40)))</formula>
    </cfRule>
    <cfRule type="containsText" dxfId="1133" priority="1257" operator="containsText" text="BUR">
      <formula>NOT(ISERROR(SEARCH("BUR",C40)))</formula>
    </cfRule>
    <cfRule type="containsText" dxfId="1132" priority="1258" operator="containsText" text="İST">
      <formula>NOT(ISERROR(SEARCH("İST",C40)))</formula>
    </cfRule>
    <cfRule type="containsText" dxfId="1131" priority="1259" operator="containsText" text="İZM">
      <formula>NOT(ISERROR(SEARCH("İZM",C40)))</formula>
    </cfRule>
    <cfRule type="containsText" dxfId="1130" priority="1260" operator="containsText" text="ADA">
      <formula>NOT(ISERROR(SEARCH("ADA",C40)))</formula>
    </cfRule>
  </conditionalFormatting>
  <conditionalFormatting sqref="D40 F40 H40 J40 L40">
    <cfRule type="containsText" dxfId="1129" priority="1241" operator="containsText" text="ANT">
      <formula>NOT(ISERROR(SEARCH("ANT",D40)))</formula>
    </cfRule>
    <cfRule type="containsText" dxfId="1128" priority="1242" operator="containsText" text="KOC">
      <formula>NOT(ISERROR(SEARCH("KOC",D40)))</formula>
    </cfRule>
    <cfRule type="containsText" dxfId="1127" priority="1243" operator="containsText" text="DYB">
      <formula>NOT(ISERROR(SEARCH("DYB",D40)))</formula>
    </cfRule>
    <cfRule type="containsText" dxfId="1126" priority="1244" operator="containsText" text="ELZ">
      <formula>NOT(ISERROR(SEARCH("ELZ",D40)))</formula>
    </cfRule>
    <cfRule type="containsText" dxfId="1125" priority="1245" operator="containsText" text="URF">
      <formula>NOT(ISERROR(SEARCH("URF",D40)))</formula>
    </cfRule>
    <cfRule type="containsText" dxfId="1124" priority="1246" operator="containsText" text="ANK">
      <formula>NOT(ISERROR(SEARCH("ANK",D40)))</formula>
    </cfRule>
    <cfRule type="containsText" dxfId="1123" priority="1247" operator="containsText" text="BUR">
      <formula>NOT(ISERROR(SEARCH("BUR",D40)))</formula>
    </cfRule>
    <cfRule type="containsText" dxfId="1122" priority="1248" operator="containsText" text="İST">
      <formula>NOT(ISERROR(SEARCH("İST",D40)))</formula>
    </cfRule>
    <cfRule type="containsText" dxfId="1121" priority="1249" operator="containsText" text="İZM">
      <formula>NOT(ISERROR(SEARCH("İZM",D40)))</formula>
    </cfRule>
    <cfRule type="containsText" dxfId="1120" priority="1250" operator="containsText" text="ADA">
      <formula>NOT(ISERROR(SEARCH("ADA",D40)))</formula>
    </cfRule>
  </conditionalFormatting>
  <conditionalFormatting sqref="E40 G40 I40 K40 M40">
    <cfRule type="containsText" dxfId="1119" priority="1231" operator="containsText" text="ANT">
      <formula>NOT(ISERROR(SEARCH("ANT",E40)))</formula>
    </cfRule>
    <cfRule type="containsText" dxfId="1118" priority="1232" operator="containsText" text="KOC">
      <formula>NOT(ISERROR(SEARCH("KOC",E40)))</formula>
    </cfRule>
    <cfRule type="containsText" dxfId="1117" priority="1233" operator="containsText" text="DYB">
      <formula>NOT(ISERROR(SEARCH("DYB",E40)))</formula>
    </cfRule>
    <cfRule type="containsText" dxfId="1116" priority="1234" operator="containsText" text="ELZ">
      <formula>NOT(ISERROR(SEARCH("ELZ",E40)))</formula>
    </cfRule>
    <cfRule type="containsText" dxfId="1115" priority="1235" operator="containsText" text="URF">
      <formula>NOT(ISERROR(SEARCH("URF",E40)))</formula>
    </cfRule>
    <cfRule type="containsText" dxfId="1114" priority="1236" operator="containsText" text="ANK">
      <formula>NOT(ISERROR(SEARCH("ANK",E40)))</formula>
    </cfRule>
    <cfRule type="containsText" dxfId="1113" priority="1237" operator="containsText" text="BUR">
      <formula>NOT(ISERROR(SEARCH("BUR",E40)))</formula>
    </cfRule>
    <cfRule type="containsText" dxfId="1112" priority="1238" operator="containsText" text="İST">
      <formula>NOT(ISERROR(SEARCH("İST",E40)))</formula>
    </cfRule>
    <cfRule type="containsText" dxfId="1111" priority="1239" operator="containsText" text="İZM">
      <formula>NOT(ISERROR(SEARCH("İZM",E40)))</formula>
    </cfRule>
    <cfRule type="containsText" dxfId="1110" priority="1240" operator="containsText" text="ADA">
      <formula>NOT(ISERROR(SEARCH("ADA",E40)))</formula>
    </cfRule>
  </conditionalFormatting>
  <conditionalFormatting sqref="O28">
    <cfRule type="containsText" dxfId="1109" priority="1221" operator="containsText" text="ANT">
      <formula>NOT(ISERROR(SEARCH("ANT",O28)))</formula>
    </cfRule>
    <cfRule type="containsText" dxfId="1108" priority="1222" operator="containsText" text="KOC">
      <formula>NOT(ISERROR(SEARCH("KOC",O28)))</formula>
    </cfRule>
    <cfRule type="containsText" dxfId="1107" priority="1223" operator="containsText" text="DYB">
      <formula>NOT(ISERROR(SEARCH("DYB",O28)))</formula>
    </cfRule>
    <cfRule type="containsText" dxfId="1106" priority="1224" operator="containsText" text="ELZ">
      <formula>NOT(ISERROR(SEARCH("ELZ",O28)))</formula>
    </cfRule>
    <cfRule type="containsText" dxfId="1105" priority="1225" operator="containsText" text="URF">
      <formula>NOT(ISERROR(SEARCH("URF",O28)))</formula>
    </cfRule>
    <cfRule type="containsText" dxfId="1104" priority="1226" operator="containsText" text="ANK">
      <formula>NOT(ISERROR(SEARCH("ANK",O28)))</formula>
    </cfRule>
    <cfRule type="containsText" dxfId="1103" priority="1227" operator="containsText" text="BUR">
      <formula>NOT(ISERROR(SEARCH("BUR",O28)))</formula>
    </cfRule>
    <cfRule type="containsText" dxfId="1102" priority="1228" operator="containsText" text="İST">
      <formula>NOT(ISERROR(SEARCH("İST",O28)))</formula>
    </cfRule>
    <cfRule type="containsText" dxfId="1101" priority="1229" operator="containsText" text="İZM">
      <formula>NOT(ISERROR(SEARCH("İZM",O28)))</formula>
    </cfRule>
    <cfRule type="containsText" dxfId="1100" priority="1230" operator="containsText" text="ADA">
      <formula>NOT(ISERROR(SEARCH("ADA",O28)))</formula>
    </cfRule>
  </conditionalFormatting>
  <conditionalFormatting sqref="P28">
    <cfRule type="containsText" dxfId="1099" priority="1211" operator="containsText" text="ANT">
      <formula>NOT(ISERROR(SEARCH("ANT",P28)))</formula>
    </cfRule>
    <cfRule type="containsText" dxfId="1098" priority="1212" operator="containsText" text="KOC">
      <formula>NOT(ISERROR(SEARCH("KOC",P28)))</formula>
    </cfRule>
    <cfRule type="containsText" dxfId="1097" priority="1213" operator="containsText" text="DYB">
      <formula>NOT(ISERROR(SEARCH("DYB",P28)))</formula>
    </cfRule>
    <cfRule type="containsText" dxfId="1096" priority="1214" operator="containsText" text="ELZ">
      <formula>NOT(ISERROR(SEARCH("ELZ",P28)))</formula>
    </cfRule>
    <cfRule type="containsText" dxfId="1095" priority="1215" operator="containsText" text="URF">
      <formula>NOT(ISERROR(SEARCH("URF",P28)))</formula>
    </cfRule>
    <cfRule type="containsText" dxfId="1094" priority="1216" operator="containsText" text="ANK">
      <formula>NOT(ISERROR(SEARCH("ANK",P28)))</formula>
    </cfRule>
    <cfRule type="containsText" dxfId="1093" priority="1217" operator="containsText" text="BUR">
      <formula>NOT(ISERROR(SEARCH("BUR",P28)))</formula>
    </cfRule>
    <cfRule type="containsText" dxfId="1092" priority="1218" operator="containsText" text="İST">
      <formula>NOT(ISERROR(SEARCH("İST",P28)))</formula>
    </cfRule>
    <cfRule type="containsText" dxfId="1091" priority="1219" operator="containsText" text="İZM">
      <formula>NOT(ISERROR(SEARCH("İZM",P28)))</formula>
    </cfRule>
    <cfRule type="containsText" dxfId="1090" priority="1220" operator="containsText" text="ADA">
      <formula>NOT(ISERROR(SEARCH("ADA",P28)))</formula>
    </cfRule>
  </conditionalFormatting>
  <conditionalFormatting sqref="Q28 S28 U28 W28 Y28">
    <cfRule type="containsText" dxfId="1089" priority="1201" operator="containsText" text="ANT">
      <formula>NOT(ISERROR(SEARCH("ANT",Q28)))</formula>
    </cfRule>
    <cfRule type="containsText" dxfId="1088" priority="1202" operator="containsText" text="KOC">
      <formula>NOT(ISERROR(SEARCH("KOC",Q28)))</formula>
    </cfRule>
    <cfRule type="containsText" dxfId="1087" priority="1203" operator="containsText" text="DYB">
      <formula>NOT(ISERROR(SEARCH("DYB",Q28)))</formula>
    </cfRule>
    <cfRule type="containsText" dxfId="1086" priority="1204" operator="containsText" text="ELZ">
      <formula>NOT(ISERROR(SEARCH("ELZ",Q28)))</formula>
    </cfRule>
    <cfRule type="containsText" dxfId="1085" priority="1205" operator="containsText" text="URF">
      <formula>NOT(ISERROR(SEARCH("URF",Q28)))</formula>
    </cfRule>
    <cfRule type="containsText" dxfId="1084" priority="1206" operator="containsText" text="ANK">
      <formula>NOT(ISERROR(SEARCH("ANK",Q28)))</formula>
    </cfRule>
    <cfRule type="containsText" dxfId="1083" priority="1207" operator="containsText" text="BUR">
      <formula>NOT(ISERROR(SEARCH("BUR",Q28)))</formula>
    </cfRule>
    <cfRule type="containsText" dxfId="1082" priority="1208" operator="containsText" text="İST">
      <formula>NOT(ISERROR(SEARCH("İST",Q28)))</formula>
    </cfRule>
    <cfRule type="containsText" dxfId="1081" priority="1209" operator="containsText" text="İZM">
      <formula>NOT(ISERROR(SEARCH("İZM",Q28)))</formula>
    </cfRule>
    <cfRule type="containsText" dxfId="1080" priority="1210" operator="containsText" text="ADA">
      <formula>NOT(ISERROR(SEARCH("ADA",Q28)))</formula>
    </cfRule>
  </conditionalFormatting>
  <conditionalFormatting sqref="R28 T28 V28 X28 Z28">
    <cfRule type="containsText" dxfId="1079" priority="1191" operator="containsText" text="ANT">
      <formula>NOT(ISERROR(SEARCH("ANT",R28)))</formula>
    </cfRule>
    <cfRule type="containsText" dxfId="1078" priority="1192" operator="containsText" text="KOC">
      <formula>NOT(ISERROR(SEARCH("KOC",R28)))</formula>
    </cfRule>
    <cfRule type="containsText" dxfId="1077" priority="1193" operator="containsText" text="DYB">
      <formula>NOT(ISERROR(SEARCH("DYB",R28)))</formula>
    </cfRule>
    <cfRule type="containsText" dxfId="1076" priority="1194" operator="containsText" text="ELZ">
      <formula>NOT(ISERROR(SEARCH("ELZ",R28)))</formula>
    </cfRule>
    <cfRule type="containsText" dxfId="1075" priority="1195" operator="containsText" text="URF">
      <formula>NOT(ISERROR(SEARCH("URF",R28)))</formula>
    </cfRule>
    <cfRule type="containsText" dxfId="1074" priority="1196" operator="containsText" text="ANK">
      <formula>NOT(ISERROR(SEARCH("ANK",R28)))</formula>
    </cfRule>
    <cfRule type="containsText" dxfId="1073" priority="1197" operator="containsText" text="BUR">
      <formula>NOT(ISERROR(SEARCH("BUR",R28)))</formula>
    </cfRule>
    <cfRule type="containsText" dxfId="1072" priority="1198" operator="containsText" text="İST">
      <formula>NOT(ISERROR(SEARCH("İST",R28)))</formula>
    </cfRule>
    <cfRule type="containsText" dxfId="1071" priority="1199" operator="containsText" text="İZM">
      <formula>NOT(ISERROR(SEARCH("İZM",R28)))</formula>
    </cfRule>
    <cfRule type="containsText" dxfId="1070" priority="1200" operator="containsText" text="ADA">
      <formula>NOT(ISERROR(SEARCH("ADA",R28)))</formula>
    </cfRule>
  </conditionalFormatting>
  <conditionalFormatting sqref="O30">
    <cfRule type="containsText" dxfId="1069" priority="1181" operator="containsText" text="ANT">
      <formula>NOT(ISERROR(SEARCH("ANT",O30)))</formula>
    </cfRule>
    <cfRule type="containsText" dxfId="1068" priority="1182" operator="containsText" text="KOC">
      <formula>NOT(ISERROR(SEARCH("KOC",O30)))</formula>
    </cfRule>
    <cfRule type="containsText" dxfId="1067" priority="1183" operator="containsText" text="DYB">
      <formula>NOT(ISERROR(SEARCH("DYB",O30)))</formula>
    </cfRule>
    <cfRule type="containsText" dxfId="1066" priority="1184" operator="containsText" text="ELZ">
      <formula>NOT(ISERROR(SEARCH("ELZ",O30)))</formula>
    </cfRule>
    <cfRule type="containsText" dxfId="1065" priority="1185" operator="containsText" text="URF">
      <formula>NOT(ISERROR(SEARCH("URF",O30)))</formula>
    </cfRule>
    <cfRule type="containsText" dxfId="1064" priority="1186" operator="containsText" text="ANK">
      <formula>NOT(ISERROR(SEARCH("ANK",O30)))</formula>
    </cfRule>
    <cfRule type="containsText" dxfId="1063" priority="1187" operator="containsText" text="BUR">
      <formula>NOT(ISERROR(SEARCH("BUR",O30)))</formula>
    </cfRule>
    <cfRule type="containsText" dxfId="1062" priority="1188" operator="containsText" text="İST">
      <formula>NOT(ISERROR(SEARCH("İST",O30)))</formula>
    </cfRule>
    <cfRule type="containsText" dxfId="1061" priority="1189" operator="containsText" text="İZM">
      <formula>NOT(ISERROR(SEARCH("İZM",O30)))</formula>
    </cfRule>
    <cfRule type="containsText" dxfId="1060" priority="1190" operator="containsText" text="ADA">
      <formula>NOT(ISERROR(SEARCH("ADA",O30)))</formula>
    </cfRule>
  </conditionalFormatting>
  <conditionalFormatting sqref="P30">
    <cfRule type="containsText" dxfId="1059" priority="1171" operator="containsText" text="ANT">
      <formula>NOT(ISERROR(SEARCH("ANT",P30)))</formula>
    </cfRule>
    <cfRule type="containsText" dxfId="1058" priority="1172" operator="containsText" text="KOC">
      <formula>NOT(ISERROR(SEARCH("KOC",P30)))</formula>
    </cfRule>
    <cfRule type="containsText" dxfId="1057" priority="1173" operator="containsText" text="DYB">
      <formula>NOT(ISERROR(SEARCH("DYB",P30)))</formula>
    </cfRule>
    <cfRule type="containsText" dxfId="1056" priority="1174" operator="containsText" text="ELZ">
      <formula>NOT(ISERROR(SEARCH("ELZ",P30)))</formula>
    </cfRule>
    <cfRule type="containsText" dxfId="1055" priority="1175" operator="containsText" text="URF">
      <formula>NOT(ISERROR(SEARCH("URF",P30)))</formula>
    </cfRule>
    <cfRule type="containsText" dxfId="1054" priority="1176" operator="containsText" text="ANK">
      <formula>NOT(ISERROR(SEARCH("ANK",P30)))</formula>
    </cfRule>
    <cfRule type="containsText" dxfId="1053" priority="1177" operator="containsText" text="BUR">
      <formula>NOT(ISERROR(SEARCH("BUR",P30)))</formula>
    </cfRule>
    <cfRule type="containsText" dxfId="1052" priority="1178" operator="containsText" text="İST">
      <formula>NOT(ISERROR(SEARCH("İST",P30)))</formula>
    </cfRule>
    <cfRule type="containsText" dxfId="1051" priority="1179" operator="containsText" text="İZM">
      <formula>NOT(ISERROR(SEARCH("İZM",P30)))</formula>
    </cfRule>
    <cfRule type="containsText" dxfId="1050" priority="1180" operator="containsText" text="ADA">
      <formula>NOT(ISERROR(SEARCH("ADA",P30)))</formula>
    </cfRule>
  </conditionalFormatting>
  <conditionalFormatting sqref="Q30 S30 U30 W30 Y30">
    <cfRule type="containsText" dxfId="1049" priority="1161" operator="containsText" text="ANT">
      <formula>NOT(ISERROR(SEARCH("ANT",Q30)))</formula>
    </cfRule>
    <cfRule type="containsText" dxfId="1048" priority="1162" operator="containsText" text="KOC">
      <formula>NOT(ISERROR(SEARCH("KOC",Q30)))</formula>
    </cfRule>
    <cfRule type="containsText" dxfId="1047" priority="1163" operator="containsText" text="DYB">
      <formula>NOT(ISERROR(SEARCH("DYB",Q30)))</formula>
    </cfRule>
    <cfRule type="containsText" dxfId="1046" priority="1164" operator="containsText" text="ELZ">
      <formula>NOT(ISERROR(SEARCH("ELZ",Q30)))</formula>
    </cfRule>
    <cfRule type="containsText" dxfId="1045" priority="1165" operator="containsText" text="URF">
      <formula>NOT(ISERROR(SEARCH("URF",Q30)))</formula>
    </cfRule>
    <cfRule type="containsText" dxfId="1044" priority="1166" operator="containsText" text="ANK">
      <formula>NOT(ISERROR(SEARCH("ANK",Q30)))</formula>
    </cfRule>
    <cfRule type="containsText" dxfId="1043" priority="1167" operator="containsText" text="BUR">
      <formula>NOT(ISERROR(SEARCH("BUR",Q30)))</formula>
    </cfRule>
    <cfRule type="containsText" dxfId="1042" priority="1168" operator="containsText" text="İST">
      <formula>NOT(ISERROR(SEARCH("İST",Q30)))</formula>
    </cfRule>
    <cfRule type="containsText" dxfId="1041" priority="1169" operator="containsText" text="İZM">
      <formula>NOT(ISERROR(SEARCH("İZM",Q30)))</formula>
    </cfRule>
    <cfRule type="containsText" dxfId="1040" priority="1170" operator="containsText" text="ADA">
      <formula>NOT(ISERROR(SEARCH("ADA",Q30)))</formula>
    </cfRule>
  </conditionalFormatting>
  <conditionalFormatting sqref="R30 T30 V30 X30 Z30">
    <cfRule type="containsText" dxfId="1039" priority="1151" operator="containsText" text="ANT">
      <formula>NOT(ISERROR(SEARCH("ANT",R30)))</formula>
    </cfRule>
    <cfRule type="containsText" dxfId="1038" priority="1152" operator="containsText" text="KOC">
      <formula>NOT(ISERROR(SEARCH("KOC",R30)))</formula>
    </cfRule>
    <cfRule type="containsText" dxfId="1037" priority="1153" operator="containsText" text="DYB">
      <formula>NOT(ISERROR(SEARCH("DYB",R30)))</formula>
    </cfRule>
    <cfRule type="containsText" dxfId="1036" priority="1154" operator="containsText" text="ELZ">
      <formula>NOT(ISERROR(SEARCH("ELZ",R30)))</formula>
    </cfRule>
    <cfRule type="containsText" dxfId="1035" priority="1155" operator="containsText" text="URF">
      <formula>NOT(ISERROR(SEARCH("URF",R30)))</formula>
    </cfRule>
    <cfRule type="containsText" dxfId="1034" priority="1156" operator="containsText" text="ANK">
      <formula>NOT(ISERROR(SEARCH("ANK",R30)))</formula>
    </cfRule>
    <cfRule type="containsText" dxfId="1033" priority="1157" operator="containsText" text="BUR">
      <formula>NOT(ISERROR(SEARCH("BUR",R30)))</formula>
    </cfRule>
    <cfRule type="containsText" dxfId="1032" priority="1158" operator="containsText" text="İST">
      <formula>NOT(ISERROR(SEARCH("İST",R30)))</formula>
    </cfRule>
    <cfRule type="containsText" dxfId="1031" priority="1159" operator="containsText" text="İZM">
      <formula>NOT(ISERROR(SEARCH("İZM",R30)))</formula>
    </cfRule>
    <cfRule type="containsText" dxfId="1030" priority="1160" operator="containsText" text="ADA">
      <formula>NOT(ISERROR(SEARCH("ADA",R30)))</formula>
    </cfRule>
  </conditionalFormatting>
  <conditionalFormatting sqref="O34">
    <cfRule type="containsText" dxfId="1029" priority="1141" operator="containsText" text="ANT">
      <formula>NOT(ISERROR(SEARCH("ANT",O34)))</formula>
    </cfRule>
    <cfRule type="containsText" dxfId="1028" priority="1142" operator="containsText" text="KOC">
      <formula>NOT(ISERROR(SEARCH("KOC",O34)))</formula>
    </cfRule>
    <cfRule type="containsText" dxfId="1027" priority="1143" operator="containsText" text="DYB">
      <formula>NOT(ISERROR(SEARCH("DYB",O34)))</formula>
    </cfRule>
    <cfRule type="containsText" dxfId="1026" priority="1144" operator="containsText" text="ELZ">
      <formula>NOT(ISERROR(SEARCH("ELZ",O34)))</formula>
    </cfRule>
    <cfRule type="containsText" dxfId="1025" priority="1145" operator="containsText" text="URF">
      <formula>NOT(ISERROR(SEARCH("URF",O34)))</formula>
    </cfRule>
    <cfRule type="containsText" dxfId="1024" priority="1146" operator="containsText" text="ANK">
      <formula>NOT(ISERROR(SEARCH("ANK",O34)))</formula>
    </cfRule>
    <cfRule type="containsText" dxfId="1023" priority="1147" operator="containsText" text="BUR">
      <formula>NOT(ISERROR(SEARCH("BUR",O34)))</formula>
    </cfRule>
    <cfRule type="containsText" dxfId="1022" priority="1148" operator="containsText" text="İST">
      <formula>NOT(ISERROR(SEARCH("İST",O34)))</formula>
    </cfRule>
    <cfRule type="containsText" dxfId="1021" priority="1149" operator="containsText" text="İZM">
      <formula>NOT(ISERROR(SEARCH("İZM",O34)))</formula>
    </cfRule>
    <cfRule type="containsText" dxfId="1020" priority="1150" operator="containsText" text="ADA">
      <formula>NOT(ISERROR(SEARCH("ADA",O34)))</formula>
    </cfRule>
  </conditionalFormatting>
  <conditionalFormatting sqref="P34">
    <cfRule type="containsText" dxfId="1019" priority="1131" operator="containsText" text="ANT">
      <formula>NOT(ISERROR(SEARCH("ANT",P34)))</formula>
    </cfRule>
    <cfRule type="containsText" dxfId="1018" priority="1132" operator="containsText" text="KOC">
      <formula>NOT(ISERROR(SEARCH("KOC",P34)))</formula>
    </cfRule>
    <cfRule type="containsText" dxfId="1017" priority="1133" operator="containsText" text="DYB">
      <formula>NOT(ISERROR(SEARCH("DYB",P34)))</formula>
    </cfRule>
    <cfRule type="containsText" dxfId="1016" priority="1134" operator="containsText" text="ELZ">
      <formula>NOT(ISERROR(SEARCH("ELZ",P34)))</formula>
    </cfRule>
    <cfRule type="containsText" dxfId="1015" priority="1135" operator="containsText" text="URF">
      <formula>NOT(ISERROR(SEARCH("URF",P34)))</formula>
    </cfRule>
    <cfRule type="containsText" dxfId="1014" priority="1136" operator="containsText" text="ANK">
      <formula>NOT(ISERROR(SEARCH("ANK",P34)))</formula>
    </cfRule>
    <cfRule type="containsText" dxfId="1013" priority="1137" operator="containsText" text="BUR">
      <formula>NOT(ISERROR(SEARCH("BUR",P34)))</formula>
    </cfRule>
    <cfRule type="containsText" dxfId="1012" priority="1138" operator="containsText" text="İST">
      <formula>NOT(ISERROR(SEARCH("İST",P34)))</formula>
    </cfRule>
    <cfRule type="containsText" dxfId="1011" priority="1139" operator="containsText" text="İZM">
      <formula>NOT(ISERROR(SEARCH("İZM",P34)))</formula>
    </cfRule>
    <cfRule type="containsText" dxfId="1010" priority="1140" operator="containsText" text="ADA">
      <formula>NOT(ISERROR(SEARCH("ADA",P34)))</formula>
    </cfRule>
  </conditionalFormatting>
  <conditionalFormatting sqref="Q34 S34 U34 W34 Y34">
    <cfRule type="containsText" dxfId="1009" priority="1121" operator="containsText" text="ANT">
      <formula>NOT(ISERROR(SEARCH("ANT",Q34)))</formula>
    </cfRule>
    <cfRule type="containsText" dxfId="1008" priority="1122" operator="containsText" text="KOC">
      <formula>NOT(ISERROR(SEARCH("KOC",Q34)))</formula>
    </cfRule>
    <cfRule type="containsText" dxfId="1007" priority="1123" operator="containsText" text="DYB">
      <formula>NOT(ISERROR(SEARCH("DYB",Q34)))</formula>
    </cfRule>
    <cfRule type="containsText" dxfId="1006" priority="1124" operator="containsText" text="ELZ">
      <formula>NOT(ISERROR(SEARCH("ELZ",Q34)))</formula>
    </cfRule>
    <cfRule type="containsText" dxfId="1005" priority="1125" operator="containsText" text="URF">
      <formula>NOT(ISERROR(SEARCH("URF",Q34)))</formula>
    </cfRule>
    <cfRule type="containsText" dxfId="1004" priority="1126" operator="containsText" text="ANK">
      <formula>NOT(ISERROR(SEARCH("ANK",Q34)))</formula>
    </cfRule>
    <cfRule type="containsText" dxfId="1003" priority="1127" operator="containsText" text="BUR">
      <formula>NOT(ISERROR(SEARCH("BUR",Q34)))</formula>
    </cfRule>
    <cfRule type="containsText" dxfId="1002" priority="1128" operator="containsText" text="İST">
      <formula>NOT(ISERROR(SEARCH("İST",Q34)))</formula>
    </cfRule>
    <cfRule type="containsText" dxfId="1001" priority="1129" operator="containsText" text="İZM">
      <formula>NOT(ISERROR(SEARCH("İZM",Q34)))</formula>
    </cfRule>
    <cfRule type="containsText" dxfId="1000" priority="1130" operator="containsText" text="ADA">
      <formula>NOT(ISERROR(SEARCH("ADA",Q34)))</formula>
    </cfRule>
  </conditionalFormatting>
  <conditionalFormatting sqref="R34 T34 V34 X34 Z34">
    <cfRule type="containsText" dxfId="999" priority="1111" operator="containsText" text="ANT">
      <formula>NOT(ISERROR(SEARCH("ANT",R34)))</formula>
    </cfRule>
    <cfRule type="containsText" dxfId="998" priority="1112" operator="containsText" text="KOC">
      <formula>NOT(ISERROR(SEARCH("KOC",R34)))</formula>
    </cfRule>
    <cfRule type="containsText" dxfId="997" priority="1113" operator="containsText" text="DYB">
      <formula>NOT(ISERROR(SEARCH("DYB",R34)))</formula>
    </cfRule>
    <cfRule type="containsText" dxfId="996" priority="1114" operator="containsText" text="ELZ">
      <formula>NOT(ISERROR(SEARCH("ELZ",R34)))</formula>
    </cfRule>
    <cfRule type="containsText" dxfId="995" priority="1115" operator="containsText" text="URF">
      <formula>NOT(ISERROR(SEARCH("URF",R34)))</formula>
    </cfRule>
    <cfRule type="containsText" dxfId="994" priority="1116" operator="containsText" text="ANK">
      <formula>NOT(ISERROR(SEARCH("ANK",R34)))</formula>
    </cfRule>
    <cfRule type="containsText" dxfId="993" priority="1117" operator="containsText" text="BUR">
      <formula>NOT(ISERROR(SEARCH("BUR",R34)))</formula>
    </cfRule>
    <cfRule type="containsText" dxfId="992" priority="1118" operator="containsText" text="İST">
      <formula>NOT(ISERROR(SEARCH("İST",R34)))</formula>
    </cfRule>
    <cfRule type="containsText" dxfId="991" priority="1119" operator="containsText" text="İZM">
      <formula>NOT(ISERROR(SEARCH("İZM",R34)))</formula>
    </cfRule>
    <cfRule type="containsText" dxfId="990" priority="1120" operator="containsText" text="ADA">
      <formula>NOT(ISERROR(SEARCH("ADA",R34)))</formula>
    </cfRule>
  </conditionalFormatting>
  <conditionalFormatting sqref="O36">
    <cfRule type="containsText" dxfId="989" priority="1101" operator="containsText" text="ANT">
      <formula>NOT(ISERROR(SEARCH("ANT",O36)))</formula>
    </cfRule>
    <cfRule type="containsText" dxfId="988" priority="1102" operator="containsText" text="KOC">
      <formula>NOT(ISERROR(SEARCH("KOC",O36)))</formula>
    </cfRule>
    <cfRule type="containsText" dxfId="987" priority="1103" operator="containsText" text="DYB">
      <formula>NOT(ISERROR(SEARCH("DYB",O36)))</formula>
    </cfRule>
    <cfRule type="containsText" dxfId="986" priority="1104" operator="containsText" text="ELZ">
      <formula>NOT(ISERROR(SEARCH("ELZ",O36)))</formula>
    </cfRule>
    <cfRule type="containsText" dxfId="985" priority="1105" operator="containsText" text="URF">
      <formula>NOT(ISERROR(SEARCH("URF",O36)))</formula>
    </cfRule>
    <cfRule type="containsText" dxfId="984" priority="1106" operator="containsText" text="ANK">
      <formula>NOT(ISERROR(SEARCH("ANK",O36)))</formula>
    </cfRule>
    <cfRule type="containsText" dxfId="983" priority="1107" operator="containsText" text="BUR">
      <formula>NOT(ISERROR(SEARCH("BUR",O36)))</formula>
    </cfRule>
    <cfRule type="containsText" dxfId="982" priority="1108" operator="containsText" text="İST">
      <formula>NOT(ISERROR(SEARCH("İST",O36)))</formula>
    </cfRule>
    <cfRule type="containsText" dxfId="981" priority="1109" operator="containsText" text="İZM">
      <formula>NOT(ISERROR(SEARCH("İZM",O36)))</formula>
    </cfRule>
    <cfRule type="containsText" dxfId="980" priority="1110" operator="containsText" text="ADA">
      <formula>NOT(ISERROR(SEARCH("ADA",O36)))</formula>
    </cfRule>
  </conditionalFormatting>
  <conditionalFormatting sqref="P36">
    <cfRule type="containsText" dxfId="979" priority="1091" operator="containsText" text="ANT">
      <formula>NOT(ISERROR(SEARCH("ANT",P36)))</formula>
    </cfRule>
    <cfRule type="containsText" dxfId="978" priority="1092" operator="containsText" text="KOC">
      <formula>NOT(ISERROR(SEARCH("KOC",P36)))</formula>
    </cfRule>
    <cfRule type="containsText" dxfId="977" priority="1093" operator="containsText" text="DYB">
      <formula>NOT(ISERROR(SEARCH("DYB",P36)))</formula>
    </cfRule>
    <cfRule type="containsText" dxfId="976" priority="1094" operator="containsText" text="ELZ">
      <formula>NOT(ISERROR(SEARCH("ELZ",P36)))</formula>
    </cfRule>
    <cfRule type="containsText" dxfId="975" priority="1095" operator="containsText" text="URF">
      <formula>NOT(ISERROR(SEARCH("URF",P36)))</formula>
    </cfRule>
    <cfRule type="containsText" dxfId="974" priority="1096" operator="containsText" text="ANK">
      <formula>NOT(ISERROR(SEARCH("ANK",P36)))</formula>
    </cfRule>
    <cfRule type="containsText" dxfId="973" priority="1097" operator="containsText" text="BUR">
      <formula>NOT(ISERROR(SEARCH("BUR",P36)))</formula>
    </cfRule>
    <cfRule type="containsText" dxfId="972" priority="1098" operator="containsText" text="İST">
      <formula>NOT(ISERROR(SEARCH("İST",P36)))</formula>
    </cfRule>
    <cfRule type="containsText" dxfId="971" priority="1099" operator="containsText" text="İZM">
      <formula>NOT(ISERROR(SEARCH("İZM",P36)))</formula>
    </cfRule>
    <cfRule type="containsText" dxfId="970" priority="1100" operator="containsText" text="ADA">
      <formula>NOT(ISERROR(SEARCH("ADA",P36)))</formula>
    </cfRule>
  </conditionalFormatting>
  <conditionalFormatting sqref="Q36 S36 U36 W36 Y36">
    <cfRule type="containsText" dxfId="969" priority="1081" operator="containsText" text="ANT">
      <formula>NOT(ISERROR(SEARCH("ANT",Q36)))</formula>
    </cfRule>
    <cfRule type="containsText" dxfId="968" priority="1082" operator="containsText" text="KOC">
      <formula>NOT(ISERROR(SEARCH("KOC",Q36)))</formula>
    </cfRule>
    <cfRule type="containsText" dxfId="967" priority="1083" operator="containsText" text="DYB">
      <formula>NOT(ISERROR(SEARCH("DYB",Q36)))</formula>
    </cfRule>
    <cfRule type="containsText" dxfId="966" priority="1084" operator="containsText" text="ELZ">
      <formula>NOT(ISERROR(SEARCH("ELZ",Q36)))</formula>
    </cfRule>
    <cfRule type="containsText" dxfId="965" priority="1085" operator="containsText" text="URF">
      <formula>NOT(ISERROR(SEARCH("URF",Q36)))</formula>
    </cfRule>
    <cfRule type="containsText" dxfId="964" priority="1086" operator="containsText" text="ANK">
      <formula>NOT(ISERROR(SEARCH("ANK",Q36)))</formula>
    </cfRule>
    <cfRule type="containsText" dxfId="963" priority="1087" operator="containsText" text="BUR">
      <formula>NOT(ISERROR(SEARCH("BUR",Q36)))</formula>
    </cfRule>
    <cfRule type="containsText" dxfId="962" priority="1088" operator="containsText" text="İST">
      <formula>NOT(ISERROR(SEARCH("İST",Q36)))</formula>
    </cfRule>
    <cfRule type="containsText" dxfId="961" priority="1089" operator="containsText" text="İZM">
      <formula>NOT(ISERROR(SEARCH("İZM",Q36)))</formula>
    </cfRule>
    <cfRule type="containsText" dxfId="960" priority="1090" operator="containsText" text="ADA">
      <formula>NOT(ISERROR(SEARCH("ADA",Q36)))</formula>
    </cfRule>
  </conditionalFormatting>
  <conditionalFormatting sqref="R36 T36 V36 X36 Z36">
    <cfRule type="containsText" dxfId="959" priority="1071" operator="containsText" text="ANT">
      <formula>NOT(ISERROR(SEARCH("ANT",R36)))</formula>
    </cfRule>
    <cfRule type="containsText" dxfId="958" priority="1072" operator="containsText" text="KOC">
      <formula>NOT(ISERROR(SEARCH("KOC",R36)))</formula>
    </cfRule>
    <cfRule type="containsText" dxfId="957" priority="1073" operator="containsText" text="DYB">
      <formula>NOT(ISERROR(SEARCH("DYB",R36)))</formula>
    </cfRule>
    <cfRule type="containsText" dxfId="956" priority="1074" operator="containsText" text="ELZ">
      <formula>NOT(ISERROR(SEARCH("ELZ",R36)))</formula>
    </cfRule>
    <cfRule type="containsText" dxfId="955" priority="1075" operator="containsText" text="URF">
      <formula>NOT(ISERROR(SEARCH("URF",R36)))</formula>
    </cfRule>
    <cfRule type="containsText" dxfId="954" priority="1076" operator="containsText" text="ANK">
      <formula>NOT(ISERROR(SEARCH("ANK",R36)))</formula>
    </cfRule>
    <cfRule type="containsText" dxfId="953" priority="1077" operator="containsText" text="BUR">
      <formula>NOT(ISERROR(SEARCH("BUR",R36)))</formula>
    </cfRule>
    <cfRule type="containsText" dxfId="952" priority="1078" operator="containsText" text="İST">
      <formula>NOT(ISERROR(SEARCH("İST",R36)))</formula>
    </cfRule>
    <cfRule type="containsText" dxfId="951" priority="1079" operator="containsText" text="İZM">
      <formula>NOT(ISERROR(SEARCH("İZM",R36)))</formula>
    </cfRule>
    <cfRule type="containsText" dxfId="950" priority="1080" operator="containsText" text="ADA">
      <formula>NOT(ISERROR(SEARCH("ADA",R36)))</formula>
    </cfRule>
  </conditionalFormatting>
  <conditionalFormatting sqref="O38">
    <cfRule type="containsText" dxfId="949" priority="1061" operator="containsText" text="ANT">
      <formula>NOT(ISERROR(SEARCH("ANT",O38)))</formula>
    </cfRule>
    <cfRule type="containsText" dxfId="948" priority="1062" operator="containsText" text="KOC">
      <formula>NOT(ISERROR(SEARCH("KOC",O38)))</formula>
    </cfRule>
    <cfRule type="containsText" dxfId="947" priority="1063" operator="containsText" text="DYB">
      <formula>NOT(ISERROR(SEARCH("DYB",O38)))</formula>
    </cfRule>
    <cfRule type="containsText" dxfId="946" priority="1064" operator="containsText" text="ELZ">
      <formula>NOT(ISERROR(SEARCH("ELZ",O38)))</formula>
    </cfRule>
    <cfRule type="containsText" dxfId="945" priority="1065" operator="containsText" text="URF">
      <formula>NOT(ISERROR(SEARCH("URF",O38)))</formula>
    </cfRule>
    <cfRule type="containsText" dxfId="944" priority="1066" operator="containsText" text="ANK">
      <formula>NOT(ISERROR(SEARCH("ANK",O38)))</formula>
    </cfRule>
    <cfRule type="containsText" dxfId="943" priority="1067" operator="containsText" text="BUR">
      <formula>NOT(ISERROR(SEARCH("BUR",O38)))</formula>
    </cfRule>
    <cfRule type="containsText" dxfId="942" priority="1068" operator="containsText" text="İST">
      <formula>NOT(ISERROR(SEARCH("İST",O38)))</formula>
    </cfRule>
    <cfRule type="containsText" dxfId="941" priority="1069" operator="containsText" text="İZM">
      <formula>NOT(ISERROR(SEARCH("İZM",O38)))</formula>
    </cfRule>
    <cfRule type="containsText" dxfId="940" priority="1070" operator="containsText" text="ADA">
      <formula>NOT(ISERROR(SEARCH("ADA",O38)))</formula>
    </cfRule>
  </conditionalFormatting>
  <conditionalFormatting sqref="P38">
    <cfRule type="containsText" dxfId="939" priority="1051" operator="containsText" text="ANT">
      <formula>NOT(ISERROR(SEARCH("ANT",P38)))</formula>
    </cfRule>
    <cfRule type="containsText" dxfId="938" priority="1052" operator="containsText" text="KOC">
      <formula>NOT(ISERROR(SEARCH("KOC",P38)))</formula>
    </cfRule>
    <cfRule type="containsText" dxfId="937" priority="1053" operator="containsText" text="DYB">
      <formula>NOT(ISERROR(SEARCH("DYB",P38)))</formula>
    </cfRule>
    <cfRule type="containsText" dxfId="936" priority="1054" operator="containsText" text="ELZ">
      <formula>NOT(ISERROR(SEARCH("ELZ",P38)))</formula>
    </cfRule>
    <cfRule type="containsText" dxfId="935" priority="1055" operator="containsText" text="URF">
      <formula>NOT(ISERROR(SEARCH("URF",P38)))</formula>
    </cfRule>
    <cfRule type="containsText" dxfId="934" priority="1056" operator="containsText" text="ANK">
      <formula>NOT(ISERROR(SEARCH("ANK",P38)))</formula>
    </cfRule>
    <cfRule type="containsText" dxfId="933" priority="1057" operator="containsText" text="BUR">
      <formula>NOT(ISERROR(SEARCH("BUR",P38)))</formula>
    </cfRule>
    <cfRule type="containsText" dxfId="932" priority="1058" operator="containsText" text="İST">
      <formula>NOT(ISERROR(SEARCH("İST",P38)))</formula>
    </cfRule>
    <cfRule type="containsText" dxfId="931" priority="1059" operator="containsText" text="İZM">
      <formula>NOT(ISERROR(SEARCH("İZM",P38)))</formula>
    </cfRule>
    <cfRule type="containsText" dxfId="930" priority="1060" operator="containsText" text="ADA">
      <formula>NOT(ISERROR(SEARCH("ADA",P38)))</formula>
    </cfRule>
  </conditionalFormatting>
  <conditionalFormatting sqref="Q38 S38 U38 W38 Y38">
    <cfRule type="containsText" dxfId="929" priority="1041" operator="containsText" text="ANT">
      <formula>NOT(ISERROR(SEARCH("ANT",Q38)))</formula>
    </cfRule>
    <cfRule type="containsText" dxfId="928" priority="1042" operator="containsText" text="KOC">
      <formula>NOT(ISERROR(SEARCH("KOC",Q38)))</formula>
    </cfRule>
    <cfRule type="containsText" dxfId="927" priority="1043" operator="containsText" text="DYB">
      <formula>NOT(ISERROR(SEARCH("DYB",Q38)))</formula>
    </cfRule>
    <cfRule type="containsText" dxfId="926" priority="1044" operator="containsText" text="ELZ">
      <formula>NOT(ISERROR(SEARCH("ELZ",Q38)))</formula>
    </cfRule>
    <cfRule type="containsText" dxfId="925" priority="1045" operator="containsText" text="URF">
      <formula>NOT(ISERROR(SEARCH("URF",Q38)))</formula>
    </cfRule>
    <cfRule type="containsText" dxfId="924" priority="1046" operator="containsText" text="ANK">
      <formula>NOT(ISERROR(SEARCH("ANK",Q38)))</formula>
    </cfRule>
    <cfRule type="containsText" dxfId="923" priority="1047" operator="containsText" text="BUR">
      <formula>NOT(ISERROR(SEARCH("BUR",Q38)))</formula>
    </cfRule>
    <cfRule type="containsText" dxfId="922" priority="1048" operator="containsText" text="İST">
      <formula>NOT(ISERROR(SEARCH("İST",Q38)))</formula>
    </cfRule>
    <cfRule type="containsText" dxfId="921" priority="1049" operator="containsText" text="İZM">
      <formula>NOT(ISERROR(SEARCH("İZM",Q38)))</formula>
    </cfRule>
    <cfRule type="containsText" dxfId="920" priority="1050" operator="containsText" text="ADA">
      <formula>NOT(ISERROR(SEARCH("ADA",Q38)))</formula>
    </cfRule>
  </conditionalFormatting>
  <conditionalFormatting sqref="R38 T38 V38 X38 Z38">
    <cfRule type="containsText" dxfId="919" priority="1031" operator="containsText" text="ANT">
      <formula>NOT(ISERROR(SEARCH("ANT",R38)))</formula>
    </cfRule>
    <cfRule type="containsText" dxfId="918" priority="1032" operator="containsText" text="KOC">
      <formula>NOT(ISERROR(SEARCH("KOC",R38)))</formula>
    </cfRule>
    <cfRule type="containsText" dxfId="917" priority="1033" operator="containsText" text="DYB">
      <formula>NOT(ISERROR(SEARCH("DYB",R38)))</formula>
    </cfRule>
    <cfRule type="containsText" dxfId="916" priority="1034" operator="containsText" text="ELZ">
      <formula>NOT(ISERROR(SEARCH("ELZ",R38)))</formula>
    </cfRule>
    <cfRule type="containsText" dxfId="915" priority="1035" operator="containsText" text="URF">
      <formula>NOT(ISERROR(SEARCH("URF",R38)))</formula>
    </cfRule>
    <cfRule type="containsText" dxfId="914" priority="1036" operator="containsText" text="ANK">
      <formula>NOT(ISERROR(SEARCH("ANK",R38)))</formula>
    </cfRule>
    <cfRule type="containsText" dxfId="913" priority="1037" operator="containsText" text="BUR">
      <formula>NOT(ISERROR(SEARCH("BUR",R38)))</formula>
    </cfRule>
    <cfRule type="containsText" dxfId="912" priority="1038" operator="containsText" text="İST">
      <formula>NOT(ISERROR(SEARCH("İST",R38)))</formula>
    </cfRule>
    <cfRule type="containsText" dxfId="911" priority="1039" operator="containsText" text="İZM">
      <formula>NOT(ISERROR(SEARCH("İZM",R38)))</formula>
    </cfRule>
    <cfRule type="containsText" dxfId="910" priority="1040" operator="containsText" text="ADA">
      <formula>NOT(ISERROR(SEARCH("ADA",R38)))</formula>
    </cfRule>
  </conditionalFormatting>
  <conditionalFormatting sqref="O40">
    <cfRule type="containsText" dxfId="909" priority="1021" operator="containsText" text="ANT">
      <formula>NOT(ISERROR(SEARCH("ANT",O40)))</formula>
    </cfRule>
    <cfRule type="containsText" dxfId="908" priority="1022" operator="containsText" text="KOC">
      <formula>NOT(ISERROR(SEARCH("KOC",O40)))</formula>
    </cfRule>
    <cfRule type="containsText" dxfId="907" priority="1023" operator="containsText" text="DYB">
      <formula>NOT(ISERROR(SEARCH("DYB",O40)))</formula>
    </cfRule>
    <cfRule type="containsText" dxfId="906" priority="1024" operator="containsText" text="ELZ">
      <formula>NOT(ISERROR(SEARCH("ELZ",O40)))</formula>
    </cfRule>
    <cfRule type="containsText" dxfId="905" priority="1025" operator="containsText" text="URF">
      <formula>NOT(ISERROR(SEARCH("URF",O40)))</formula>
    </cfRule>
    <cfRule type="containsText" dxfId="904" priority="1026" operator="containsText" text="ANK">
      <formula>NOT(ISERROR(SEARCH("ANK",O40)))</formula>
    </cfRule>
    <cfRule type="containsText" dxfId="903" priority="1027" operator="containsText" text="BUR">
      <formula>NOT(ISERROR(SEARCH("BUR",O40)))</formula>
    </cfRule>
    <cfRule type="containsText" dxfId="902" priority="1028" operator="containsText" text="İST">
      <formula>NOT(ISERROR(SEARCH("İST",O40)))</formula>
    </cfRule>
    <cfRule type="containsText" dxfId="901" priority="1029" operator="containsText" text="İZM">
      <formula>NOT(ISERROR(SEARCH("İZM",O40)))</formula>
    </cfRule>
    <cfRule type="containsText" dxfId="900" priority="1030" operator="containsText" text="ADA">
      <formula>NOT(ISERROR(SEARCH("ADA",O40)))</formula>
    </cfRule>
  </conditionalFormatting>
  <conditionalFormatting sqref="P40">
    <cfRule type="containsText" dxfId="899" priority="1011" operator="containsText" text="ANT">
      <formula>NOT(ISERROR(SEARCH("ANT",P40)))</formula>
    </cfRule>
    <cfRule type="containsText" dxfId="898" priority="1012" operator="containsText" text="KOC">
      <formula>NOT(ISERROR(SEARCH("KOC",P40)))</formula>
    </cfRule>
    <cfRule type="containsText" dxfId="897" priority="1013" operator="containsText" text="DYB">
      <formula>NOT(ISERROR(SEARCH("DYB",P40)))</formula>
    </cfRule>
    <cfRule type="containsText" dxfId="896" priority="1014" operator="containsText" text="ELZ">
      <formula>NOT(ISERROR(SEARCH("ELZ",P40)))</formula>
    </cfRule>
    <cfRule type="containsText" dxfId="895" priority="1015" operator="containsText" text="URF">
      <formula>NOT(ISERROR(SEARCH("URF",P40)))</formula>
    </cfRule>
    <cfRule type="containsText" dxfId="894" priority="1016" operator="containsText" text="ANK">
      <formula>NOT(ISERROR(SEARCH("ANK",P40)))</formula>
    </cfRule>
    <cfRule type="containsText" dxfId="893" priority="1017" operator="containsText" text="BUR">
      <formula>NOT(ISERROR(SEARCH("BUR",P40)))</formula>
    </cfRule>
    <cfRule type="containsText" dxfId="892" priority="1018" operator="containsText" text="İST">
      <formula>NOT(ISERROR(SEARCH("İST",P40)))</formula>
    </cfRule>
    <cfRule type="containsText" dxfId="891" priority="1019" operator="containsText" text="İZM">
      <formula>NOT(ISERROR(SEARCH("İZM",P40)))</formula>
    </cfRule>
    <cfRule type="containsText" dxfId="890" priority="1020" operator="containsText" text="ADA">
      <formula>NOT(ISERROR(SEARCH("ADA",P40)))</formula>
    </cfRule>
  </conditionalFormatting>
  <conditionalFormatting sqref="Q40 S40 U40 W40 Y40">
    <cfRule type="containsText" dxfId="889" priority="1001" operator="containsText" text="ANT">
      <formula>NOT(ISERROR(SEARCH("ANT",Q40)))</formula>
    </cfRule>
    <cfRule type="containsText" dxfId="888" priority="1002" operator="containsText" text="KOC">
      <formula>NOT(ISERROR(SEARCH("KOC",Q40)))</formula>
    </cfRule>
    <cfRule type="containsText" dxfId="887" priority="1003" operator="containsText" text="DYB">
      <formula>NOT(ISERROR(SEARCH("DYB",Q40)))</formula>
    </cfRule>
    <cfRule type="containsText" dxfId="886" priority="1004" operator="containsText" text="ELZ">
      <formula>NOT(ISERROR(SEARCH("ELZ",Q40)))</formula>
    </cfRule>
    <cfRule type="containsText" dxfId="885" priority="1005" operator="containsText" text="URF">
      <formula>NOT(ISERROR(SEARCH("URF",Q40)))</formula>
    </cfRule>
    <cfRule type="containsText" dxfId="884" priority="1006" operator="containsText" text="ANK">
      <formula>NOT(ISERROR(SEARCH("ANK",Q40)))</formula>
    </cfRule>
    <cfRule type="containsText" dxfId="883" priority="1007" operator="containsText" text="BUR">
      <formula>NOT(ISERROR(SEARCH("BUR",Q40)))</formula>
    </cfRule>
    <cfRule type="containsText" dxfId="882" priority="1008" operator="containsText" text="İST">
      <formula>NOT(ISERROR(SEARCH("İST",Q40)))</formula>
    </cfRule>
    <cfRule type="containsText" dxfId="881" priority="1009" operator="containsText" text="İZM">
      <formula>NOT(ISERROR(SEARCH("İZM",Q40)))</formula>
    </cfRule>
    <cfRule type="containsText" dxfId="880" priority="1010" operator="containsText" text="ADA">
      <formula>NOT(ISERROR(SEARCH("ADA",Q40)))</formula>
    </cfRule>
  </conditionalFormatting>
  <conditionalFormatting sqref="R40 T40 V40 X40 Z40">
    <cfRule type="containsText" dxfId="879" priority="991" operator="containsText" text="ANT">
      <formula>NOT(ISERROR(SEARCH("ANT",R40)))</formula>
    </cfRule>
    <cfRule type="containsText" dxfId="878" priority="992" operator="containsText" text="KOC">
      <formula>NOT(ISERROR(SEARCH("KOC",R40)))</formula>
    </cfRule>
    <cfRule type="containsText" dxfId="877" priority="993" operator="containsText" text="DYB">
      <formula>NOT(ISERROR(SEARCH("DYB",R40)))</formula>
    </cfRule>
    <cfRule type="containsText" dxfId="876" priority="994" operator="containsText" text="ELZ">
      <formula>NOT(ISERROR(SEARCH("ELZ",R40)))</formula>
    </cfRule>
    <cfRule type="containsText" dxfId="875" priority="995" operator="containsText" text="URF">
      <formula>NOT(ISERROR(SEARCH("URF",R40)))</formula>
    </cfRule>
    <cfRule type="containsText" dxfId="874" priority="996" operator="containsText" text="ANK">
      <formula>NOT(ISERROR(SEARCH("ANK",R40)))</formula>
    </cfRule>
    <cfRule type="containsText" dxfId="873" priority="997" operator="containsText" text="BUR">
      <formula>NOT(ISERROR(SEARCH("BUR",R40)))</formula>
    </cfRule>
    <cfRule type="containsText" dxfId="872" priority="998" operator="containsText" text="İST">
      <formula>NOT(ISERROR(SEARCH("İST",R40)))</formula>
    </cfRule>
    <cfRule type="containsText" dxfId="871" priority="999" operator="containsText" text="İZM">
      <formula>NOT(ISERROR(SEARCH("İZM",R40)))</formula>
    </cfRule>
    <cfRule type="containsText" dxfId="870" priority="1000" operator="containsText" text="ADA">
      <formula>NOT(ISERROR(SEARCH("ADA",R40)))</formula>
    </cfRule>
  </conditionalFormatting>
  <conditionalFormatting sqref="AB28">
    <cfRule type="containsText" dxfId="869" priority="981" operator="containsText" text="ANT">
      <formula>NOT(ISERROR(SEARCH("ANT",AB28)))</formula>
    </cfRule>
    <cfRule type="containsText" dxfId="868" priority="982" operator="containsText" text="KOC">
      <formula>NOT(ISERROR(SEARCH("KOC",AB28)))</formula>
    </cfRule>
    <cfRule type="containsText" dxfId="867" priority="983" operator="containsText" text="DYB">
      <formula>NOT(ISERROR(SEARCH("DYB",AB28)))</formula>
    </cfRule>
    <cfRule type="containsText" dxfId="866" priority="984" operator="containsText" text="ELZ">
      <formula>NOT(ISERROR(SEARCH("ELZ",AB28)))</formula>
    </cfRule>
    <cfRule type="containsText" dxfId="865" priority="985" operator="containsText" text="URF">
      <formula>NOT(ISERROR(SEARCH("URF",AB28)))</formula>
    </cfRule>
    <cfRule type="containsText" dxfId="864" priority="986" operator="containsText" text="ANK">
      <formula>NOT(ISERROR(SEARCH("ANK",AB28)))</formula>
    </cfRule>
    <cfRule type="containsText" dxfId="863" priority="987" operator="containsText" text="BUR">
      <formula>NOT(ISERROR(SEARCH("BUR",AB28)))</formula>
    </cfRule>
    <cfRule type="containsText" dxfId="862" priority="988" operator="containsText" text="İST">
      <formula>NOT(ISERROR(SEARCH("İST",AB28)))</formula>
    </cfRule>
    <cfRule type="containsText" dxfId="861" priority="989" operator="containsText" text="İZM">
      <formula>NOT(ISERROR(SEARCH("İZM",AB28)))</formula>
    </cfRule>
    <cfRule type="containsText" dxfId="860" priority="990" operator="containsText" text="ADA">
      <formula>NOT(ISERROR(SEARCH("ADA",AB28)))</formula>
    </cfRule>
  </conditionalFormatting>
  <conditionalFormatting sqref="AC28">
    <cfRule type="containsText" dxfId="859" priority="971" operator="containsText" text="ANT">
      <formula>NOT(ISERROR(SEARCH("ANT",AC28)))</formula>
    </cfRule>
    <cfRule type="containsText" dxfId="858" priority="972" operator="containsText" text="KOC">
      <formula>NOT(ISERROR(SEARCH("KOC",AC28)))</formula>
    </cfRule>
    <cfRule type="containsText" dxfId="857" priority="973" operator="containsText" text="DYB">
      <formula>NOT(ISERROR(SEARCH("DYB",AC28)))</formula>
    </cfRule>
    <cfRule type="containsText" dxfId="856" priority="974" operator="containsText" text="ELZ">
      <formula>NOT(ISERROR(SEARCH("ELZ",AC28)))</formula>
    </cfRule>
    <cfRule type="containsText" dxfId="855" priority="975" operator="containsText" text="URF">
      <formula>NOT(ISERROR(SEARCH("URF",AC28)))</formula>
    </cfRule>
    <cfRule type="containsText" dxfId="854" priority="976" operator="containsText" text="ANK">
      <formula>NOT(ISERROR(SEARCH("ANK",AC28)))</formula>
    </cfRule>
    <cfRule type="containsText" dxfId="853" priority="977" operator="containsText" text="BUR">
      <formula>NOT(ISERROR(SEARCH("BUR",AC28)))</formula>
    </cfRule>
    <cfRule type="containsText" dxfId="852" priority="978" operator="containsText" text="İST">
      <formula>NOT(ISERROR(SEARCH("İST",AC28)))</formula>
    </cfRule>
    <cfRule type="containsText" dxfId="851" priority="979" operator="containsText" text="İZM">
      <formula>NOT(ISERROR(SEARCH("İZM",AC28)))</formula>
    </cfRule>
    <cfRule type="containsText" dxfId="850" priority="980" operator="containsText" text="ADA">
      <formula>NOT(ISERROR(SEARCH("ADA",AC28)))</formula>
    </cfRule>
  </conditionalFormatting>
  <conditionalFormatting sqref="AD28 AF28 AH28 AJ28 AL28">
    <cfRule type="containsText" dxfId="849" priority="961" operator="containsText" text="ANT">
      <formula>NOT(ISERROR(SEARCH("ANT",AD28)))</formula>
    </cfRule>
    <cfRule type="containsText" dxfId="848" priority="962" operator="containsText" text="KOC">
      <formula>NOT(ISERROR(SEARCH("KOC",AD28)))</formula>
    </cfRule>
    <cfRule type="containsText" dxfId="847" priority="963" operator="containsText" text="DYB">
      <formula>NOT(ISERROR(SEARCH("DYB",AD28)))</formula>
    </cfRule>
    <cfRule type="containsText" dxfId="846" priority="964" operator="containsText" text="ELZ">
      <formula>NOT(ISERROR(SEARCH("ELZ",AD28)))</formula>
    </cfRule>
    <cfRule type="containsText" dxfId="845" priority="965" operator="containsText" text="URF">
      <formula>NOT(ISERROR(SEARCH("URF",AD28)))</formula>
    </cfRule>
    <cfRule type="containsText" dxfId="844" priority="966" operator="containsText" text="ANK">
      <formula>NOT(ISERROR(SEARCH("ANK",AD28)))</formula>
    </cfRule>
    <cfRule type="containsText" dxfId="843" priority="967" operator="containsText" text="BUR">
      <formula>NOT(ISERROR(SEARCH("BUR",AD28)))</formula>
    </cfRule>
    <cfRule type="containsText" dxfId="842" priority="968" operator="containsText" text="İST">
      <formula>NOT(ISERROR(SEARCH("İST",AD28)))</formula>
    </cfRule>
    <cfRule type="containsText" dxfId="841" priority="969" operator="containsText" text="İZM">
      <formula>NOT(ISERROR(SEARCH("İZM",AD28)))</formula>
    </cfRule>
    <cfRule type="containsText" dxfId="840" priority="970" operator="containsText" text="ADA">
      <formula>NOT(ISERROR(SEARCH("ADA",AD28)))</formula>
    </cfRule>
  </conditionalFormatting>
  <conditionalFormatting sqref="AE28 AG28 AI28 AK28 AM28">
    <cfRule type="containsText" dxfId="839" priority="951" operator="containsText" text="ANT">
      <formula>NOT(ISERROR(SEARCH("ANT",AE28)))</formula>
    </cfRule>
    <cfRule type="containsText" dxfId="838" priority="952" operator="containsText" text="KOC">
      <formula>NOT(ISERROR(SEARCH("KOC",AE28)))</formula>
    </cfRule>
    <cfRule type="containsText" dxfId="837" priority="953" operator="containsText" text="DYB">
      <formula>NOT(ISERROR(SEARCH("DYB",AE28)))</formula>
    </cfRule>
    <cfRule type="containsText" dxfId="836" priority="954" operator="containsText" text="ELZ">
      <formula>NOT(ISERROR(SEARCH("ELZ",AE28)))</formula>
    </cfRule>
    <cfRule type="containsText" dxfId="835" priority="955" operator="containsText" text="URF">
      <formula>NOT(ISERROR(SEARCH("URF",AE28)))</formula>
    </cfRule>
    <cfRule type="containsText" dxfId="834" priority="956" operator="containsText" text="ANK">
      <formula>NOT(ISERROR(SEARCH("ANK",AE28)))</formula>
    </cfRule>
    <cfRule type="containsText" dxfId="833" priority="957" operator="containsText" text="BUR">
      <formula>NOT(ISERROR(SEARCH("BUR",AE28)))</formula>
    </cfRule>
    <cfRule type="containsText" dxfId="832" priority="958" operator="containsText" text="İST">
      <formula>NOT(ISERROR(SEARCH("İST",AE28)))</formula>
    </cfRule>
    <cfRule type="containsText" dxfId="831" priority="959" operator="containsText" text="İZM">
      <formula>NOT(ISERROR(SEARCH("İZM",AE28)))</formula>
    </cfRule>
    <cfRule type="containsText" dxfId="830" priority="960" operator="containsText" text="ADA">
      <formula>NOT(ISERROR(SEARCH("ADA",AE28)))</formula>
    </cfRule>
  </conditionalFormatting>
  <conditionalFormatting sqref="AB30">
    <cfRule type="containsText" dxfId="829" priority="941" operator="containsText" text="ANT">
      <formula>NOT(ISERROR(SEARCH("ANT",AB30)))</formula>
    </cfRule>
    <cfRule type="containsText" dxfId="828" priority="942" operator="containsText" text="KOC">
      <formula>NOT(ISERROR(SEARCH("KOC",AB30)))</formula>
    </cfRule>
    <cfRule type="containsText" dxfId="827" priority="943" operator="containsText" text="DYB">
      <formula>NOT(ISERROR(SEARCH("DYB",AB30)))</formula>
    </cfRule>
    <cfRule type="containsText" dxfId="826" priority="944" operator="containsText" text="ELZ">
      <formula>NOT(ISERROR(SEARCH("ELZ",AB30)))</formula>
    </cfRule>
    <cfRule type="containsText" dxfId="825" priority="945" operator="containsText" text="URF">
      <formula>NOT(ISERROR(SEARCH("URF",AB30)))</formula>
    </cfRule>
    <cfRule type="containsText" dxfId="824" priority="946" operator="containsText" text="ANK">
      <formula>NOT(ISERROR(SEARCH("ANK",AB30)))</formula>
    </cfRule>
    <cfRule type="containsText" dxfId="823" priority="947" operator="containsText" text="BUR">
      <formula>NOT(ISERROR(SEARCH("BUR",AB30)))</formula>
    </cfRule>
    <cfRule type="containsText" dxfId="822" priority="948" operator="containsText" text="İST">
      <formula>NOT(ISERROR(SEARCH("İST",AB30)))</formula>
    </cfRule>
    <cfRule type="containsText" dxfId="821" priority="949" operator="containsText" text="İZM">
      <formula>NOT(ISERROR(SEARCH("İZM",AB30)))</formula>
    </cfRule>
    <cfRule type="containsText" dxfId="820" priority="950" operator="containsText" text="ADA">
      <formula>NOT(ISERROR(SEARCH("ADA",AB30)))</formula>
    </cfRule>
  </conditionalFormatting>
  <conditionalFormatting sqref="AC30">
    <cfRule type="containsText" dxfId="819" priority="931" operator="containsText" text="ANT">
      <formula>NOT(ISERROR(SEARCH("ANT",AC30)))</formula>
    </cfRule>
    <cfRule type="containsText" dxfId="818" priority="932" operator="containsText" text="KOC">
      <formula>NOT(ISERROR(SEARCH("KOC",AC30)))</formula>
    </cfRule>
    <cfRule type="containsText" dxfId="817" priority="933" operator="containsText" text="DYB">
      <formula>NOT(ISERROR(SEARCH("DYB",AC30)))</formula>
    </cfRule>
    <cfRule type="containsText" dxfId="816" priority="934" operator="containsText" text="ELZ">
      <formula>NOT(ISERROR(SEARCH("ELZ",AC30)))</formula>
    </cfRule>
    <cfRule type="containsText" dxfId="815" priority="935" operator="containsText" text="URF">
      <formula>NOT(ISERROR(SEARCH("URF",AC30)))</formula>
    </cfRule>
    <cfRule type="containsText" dxfId="814" priority="936" operator="containsText" text="ANK">
      <formula>NOT(ISERROR(SEARCH("ANK",AC30)))</formula>
    </cfRule>
    <cfRule type="containsText" dxfId="813" priority="937" operator="containsText" text="BUR">
      <formula>NOT(ISERROR(SEARCH("BUR",AC30)))</formula>
    </cfRule>
    <cfRule type="containsText" dxfId="812" priority="938" operator="containsText" text="İST">
      <formula>NOT(ISERROR(SEARCH("İST",AC30)))</formula>
    </cfRule>
    <cfRule type="containsText" dxfId="811" priority="939" operator="containsText" text="İZM">
      <formula>NOT(ISERROR(SEARCH("İZM",AC30)))</formula>
    </cfRule>
    <cfRule type="containsText" dxfId="810" priority="940" operator="containsText" text="ADA">
      <formula>NOT(ISERROR(SEARCH("ADA",AC30)))</formula>
    </cfRule>
  </conditionalFormatting>
  <conditionalFormatting sqref="AD30 AF30 AH30 AJ30 AL30">
    <cfRule type="containsText" dxfId="809" priority="921" operator="containsText" text="ANT">
      <formula>NOT(ISERROR(SEARCH("ANT",AD30)))</formula>
    </cfRule>
    <cfRule type="containsText" dxfId="808" priority="922" operator="containsText" text="KOC">
      <formula>NOT(ISERROR(SEARCH("KOC",AD30)))</formula>
    </cfRule>
    <cfRule type="containsText" dxfId="807" priority="923" operator="containsText" text="DYB">
      <formula>NOT(ISERROR(SEARCH("DYB",AD30)))</formula>
    </cfRule>
    <cfRule type="containsText" dxfId="806" priority="924" operator="containsText" text="ELZ">
      <formula>NOT(ISERROR(SEARCH("ELZ",AD30)))</formula>
    </cfRule>
    <cfRule type="containsText" dxfId="805" priority="925" operator="containsText" text="URF">
      <formula>NOT(ISERROR(SEARCH("URF",AD30)))</formula>
    </cfRule>
    <cfRule type="containsText" dxfId="804" priority="926" operator="containsText" text="ANK">
      <formula>NOT(ISERROR(SEARCH("ANK",AD30)))</formula>
    </cfRule>
    <cfRule type="containsText" dxfId="803" priority="927" operator="containsText" text="BUR">
      <formula>NOT(ISERROR(SEARCH("BUR",AD30)))</formula>
    </cfRule>
    <cfRule type="containsText" dxfId="802" priority="928" operator="containsText" text="İST">
      <formula>NOT(ISERROR(SEARCH("İST",AD30)))</formula>
    </cfRule>
    <cfRule type="containsText" dxfId="801" priority="929" operator="containsText" text="İZM">
      <formula>NOT(ISERROR(SEARCH("İZM",AD30)))</formula>
    </cfRule>
    <cfRule type="containsText" dxfId="800" priority="930" operator="containsText" text="ADA">
      <formula>NOT(ISERROR(SEARCH("ADA",AD30)))</formula>
    </cfRule>
  </conditionalFormatting>
  <conditionalFormatting sqref="AE30 AG30 AI30 AK30 AM30">
    <cfRule type="containsText" dxfId="799" priority="911" operator="containsText" text="ANT">
      <formula>NOT(ISERROR(SEARCH("ANT",AE30)))</formula>
    </cfRule>
    <cfRule type="containsText" dxfId="798" priority="912" operator="containsText" text="KOC">
      <formula>NOT(ISERROR(SEARCH("KOC",AE30)))</formula>
    </cfRule>
    <cfRule type="containsText" dxfId="797" priority="913" operator="containsText" text="DYB">
      <formula>NOT(ISERROR(SEARCH("DYB",AE30)))</formula>
    </cfRule>
    <cfRule type="containsText" dxfId="796" priority="914" operator="containsText" text="ELZ">
      <formula>NOT(ISERROR(SEARCH("ELZ",AE30)))</formula>
    </cfRule>
    <cfRule type="containsText" dxfId="795" priority="915" operator="containsText" text="URF">
      <formula>NOT(ISERROR(SEARCH("URF",AE30)))</formula>
    </cfRule>
    <cfRule type="containsText" dxfId="794" priority="916" operator="containsText" text="ANK">
      <formula>NOT(ISERROR(SEARCH("ANK",AE30)))</formula>
    </cfRule>
    <cfRule type="containsText" dxfId="793" priority="917" operator="containsText" text="BUR">
      <formula>NOT(ISERROR(SEARCH("BUR",AE30)))</formula>
    </cfRule>
    <cfRule type="containsText" dxfId="792" priority="918" operator="containsText" text="İST">
      <formula>NOT(ISERROR(SEARCH("İST",AE30)))</formula>
    </cfRule>
    <cfRule type="containsText" dxfId="791" priority="919" operator="containsText" text="İZM">
      <formula>NOT(ISERROR(SEARCH("İZM",AE30)))</formula>
    </cfRule>
    <cfRule type="containsText" dxfId="790" priority="920" operator="containsText" text="ADA">
      <formula>NOT(ISERROR(SEARCH("ADA",AE30)))</formula>
    </cfRule>
  </conditionalFormatting>
  <conditionalFormatting sqref="AB32">
    <cfRule type="containsText" dxfId="789" priority="901" operator="containsText" text="ANT">
      <formula>NOT(ISERROR(SEARCH("ANT",AB32)))</formula>
    </cfRule>
    <cfRule type="containsText" dxfId="788" priority="902" operator="containsText" text="KOC">
      <formula>NOT(ISERROR(SEARCH("KOC",AB32)))</formula>
    </cfRule>
    <cfRule type="containsText" dxfId="787" priority="903" operator="containsText" text="DYB">
      <formula>NOT(ISERROR(SEARCH("DYB",AB32)))</formula>
    </cfRule>
    <cfRule type="containsText" dxfId="786" priority="904" operator="containsText" text="ELZ">
      <formula>NOT(ISERROR(SEARCH("ELZ",AB32)))</formula>
    </cfRule>
    <cfRule type="containsText" dxfId="785" priority="905" operator="containsText" text="URF">
      <formula>NOT(ISERROR(SEARCH("URF",AB32)))</formula>
    </cfRule>
    <cfRule type="containsText" dxfId="784" priority="906" operator="containsText" text="ANK">
      <formula>NOT(ISERROR(SEARCH("ANK",AB32)))</formula>
    </cfRule>
    <cfRule type="containsText" dxfId="783" priority="907" operator="containsText" text="BUR">
      <formula>NOT(ISERROR(SEARCH("BUR",AB32)))</formula>
    </cfRule>
    <cfRule type="containsText" dxfId="782" priority="908" operator="containsText" text="İST">
      <formula>NOT(ISERROR(SEARCH("İST",AB32)))</formula>
    </cfRule>
    <cfRule type="containsText" dxfId="781" priority="909" operator="containsText" text="İZM">
      <formula>NOT(ISERROR(SEARCH("İZM",AB32)))</formula>
    </cfRule>
    <cfRule type="containsText" dxfId="780" priority="910" operator="containsText" text="ADA">
      <formula>NOT(ISERROR(SEARCH("ADA",AB32)))</formula>
    </cfRule>
  </conditionalFormatting>
  <conditionalFormatting sqref="AC32">
    <cfRule type="containsText" dxfId="779" priority="891" operator="containsText" text="ANT">
      <formula>NOT(ISERROR(SEARCH("ANT",AC32)))</formula>
    </cfRule>
    <cfRule type="containsText" dxfId="778" priority="892" operator="containsText" text="KOC">
      <formula>NOT(ISERROR(SEARCH("KOC",AC32)))</formula>
    </cfRule>
    <cfRule type="containsText" dxfId="777" priority="893" operator="containsText" text="DYB">
      <formula>NOT(ISERROR(SEARCH("DYB",AC32)))</formula>
    </cfRule>
    <cfRule type="containsText" dxfId="776" priority="894" operator="containsText" text="ELZ">
      <formula>NOT(ISERROR(SEARCH("ELZ",AC32)))</formula>
    </cfRule>
    <cfRule type="containsText" dxfId="775" priority="895" operator="containsText" text="URF">
      <formula>NOT(ISERROR(SEARCH("URF",AC32)))</formula>
    </cfRule>
    <cfRule type="containsText" dxfId="774" priority="896" operator="containsText" text="ANK">
      <formula>NOT(ISERROR(SEARCH("ANK",AC32)))</formula>
    </cfRule>
    <cfRule type="containsText" dxfId="773" priority="897" operator="containsText" text="BUR">
      <formula>NOT(ISERROR(SEARCH("BUR",AC32)))</formula>
    </cfRule>
    <cfRule type="containsText" dxfId="772" priority="898" operator="containsText" text="İST">
      <formula>NOT(ISERROR(SEARCH("İST",AC32)))</formula>
    </cfRule>
    <cfRule type="containsText" dxfId="771" priority="899" operator="containsText" text="İZM">
      <formula>NOT(ISERROR(SEARCH("İZM",AC32)))</formula>
    </cfRule>
    <cfRule type="containsText" dxfId="770" priority="900" operator="containsText" text="ADA">
      <formula>NOT(ISERROR(SEARCH("ADA",AC32)))</formula>
    </cfRule>
  </conditionalFormatting>
  <conditionalFormatting sqref="AD32 AF32 AH32 AJ32 AL32">
    <cfRule type="containsText" dxfId="769" priority="881" operator="containsText" text="ANT">
      <formula>NOT(ISERROR(SEARCH("ANT",AD32)))</formula>
    </cfRule>
    <cfRule type="containsText" dxfId="768" priority="882" operator="containsText" text="KOC">
      <formula>NOT(ISERROR(SEARCH("KOC",AD32)))</formula>
    </cfRule>
    <cfRule type="containsText" dxfId="767" priority="883" operator="containsText" text="DYB">
      <formula>NOT(ISERROR(SEARCH("DYB",AD32)))</formula>
    </cfRule>
    <cfRule type="containsText" dxfId="766" priority="884" operator="containsText" text="ELZ">
      <formula>NOT(ISERROR(SEARCH("ELZ",AD32)))</formula>
    </cfRule>
    <cfRule type="containsText" dxfId="765" priority="885" operator="containsText" text="URF">
      <formula>NOT(ISERROR(SEARCH("URF",AD32)))</formula>
    </cfRule>
    <cfRule type="containsText" dxfId="764" priority="886" operator="containsText" text="ANK">
      <formula>NOT(ISERROR(SEARCH("ANK",AD32)))</formula>
    </cfRule>
    <cfRule type="containsText" dxfId="763" priority="887" operator="containsText" text="BUR">
      <formula>NOT(ISERROR(SEARCH("BUR",AD32)))</formula>
    </cfRule>
    <cfRule type="containsText" dxfId="762" priority="888" operator="containsText" text="İST">
      <formula>NOT(ISERROR(SEARCH("İST",AD32)))</formula>
    </cfRule>
    <cfRule type="containsText" dxfId="761" priority="889" operator="containsText" text="İZM">
      <formula>NOT(ISERROR(SEARCH("İZM",AD32)))</formula>
    </cfRule>
    <cfRule type="containsText" dxfId="760" priority="890" operator="containsText" text="ADA">
      <formula>NOT(ISERROR(SEARCH("ADA",AD32)))</formula>
    </cfRule>
  </conditionalFormatting>
  <conditionalFormatting sqref="AE32 AG32 AI32 AK32 AM32">
    <cfRule type="containsText" dxfId="759" priority="871" operator="containsText" text="ANT">
      <formula>NOT(ISERROR(SEARCH("ANT",AE32)))</formula>
    </cfRule>
    <cfRule type="containsText" dxfId="758" priority="872" operator="containsText" text="KOC">
      <formula>NOT(ISERROR(SEARCH("KOC",AE32)))</formula>
    </cfRule>
    <cfRule type="containsText" dxfId="757" priority="873" operator="containsText" text="DYB">
      <formula>NOT(ISERROR(SEARCH("DYB",AE32)))</formula>
    </cfRule>
    <cfRule type="containsText" dxfId="756" priority="874" operator="containsText" text="ELZ">
      <formula>NOT(ISERROR(SEARCH("ELZ",AE32)))</formula>
    </cfRule>
    <cfRule type="containsText" dxfId="755" priority="875" operator="containsText" text="URF">
      <formula>NOT(ISERROR(SEARCH("URF",AE32)))</formula>
    </cfRule>
    <cfRule type="containsText" dxfId="754" priority="876" operator="containsText" text="ANK">
      <formula>NOT(ISERROR(SEARCH("ANK",AE32)))</formula>
    </cfRule>
    <cfRule type="containsText" dxfId="753" priority="877" operator="containsText" text="BUR">
      <formula>NOT(ISERROR(SEARCH("BUR",AE32)))</formula>
    </cfRule>
    <cfRule type="containsText" dxfId="752" priority="878" operator="containsText" text="İST">
      <formula>NOT(ISERROR(SEARCH("İST",AE32)))</formula>
    </cfRule>
    <cfRule type="containsText" dxfId="751" priority="879" operator="containsText" text="İZM">
      <formula>NOT(ISERROR(SEARCH("İZM",AE32)))</formula>
    </cfRule>
    <cfRule type="containsText" dxfId="750" priority="880" operator="containsText" text="ADA">
      <formula>NOT(ISERROR(SEARCH("ADA",AE32)))</formula>
    </cfRule>
  </conditionalFormatting>
  <conditionalFormatting sqref="AB34">
    <cfRule type="containsText" dxfId="749" priority="861" operator="containsText" text="ANT">
      <formula>NOT(ISERROR(SEARCH("ANT",AB34)))</formula>
    </cfRule>
    <cfRule type="containsText" dxfId="748" priority="862" operator="containsText" text="KOC">
      <formula>NOT(ISERROR(SEARCH("KOC",AB34)))</formula>
    </cfRule>
    <cfRule type="containsText" dxfId="747" priority="863" operator="containsText" text="DYB">
      <formula>NOT(ISERROR(SEARCH("DYB",AB34)))</formula>
    </cfRule>
    <cfRule type="containsText" dxfId="746" priority="864" operator="containsText" text="ELZ">
      <formula>NOT(ISERROR(SEARCH("ELZ",AB34)))</formula>
    </cfRule>
    <cfRule type="containsText" dxfId="745" priority="865" operator="containsText" text="URF">
      <formula>NOT(ISERROR(SEARCH("URF",AB34)))</formula>
    </cfRule>
    <cfRule type="containsText" dxfId="744" priority="866" operator="containsText" text="ANK">
      <formula>NOT(ISERROR(SEARCH("ANK",AB34)))</formula>
    </cfRule>
    <cfRule type="containsText" dxfId="743" priority="867" operator="containsText" text="BUR">
      <formula>NOT(ISERROR(SEARCH("BUR",AB34)))</formula>
    </cfRule>
    <cfRule type="containsText" dxfId="742" priority="868" operator="containsText" text="İST">
      <formula>NOT(ISERROR(SEARCH("İST",AB34)))</formula>
    </cfRule>
    <cfRule type="containsText" dxfId="741" priority="869" operator="containsText" text="İZM">
      <formula>NOT(ISERROR(SEARCH("İZM",AB34)))</formula>
    </cfRule>
    <cfRule type="containsText" dxfId="740" priority="870" operator="containsText" text="ADA">
      <formula>NOT(ISERROR(SEARCH("ADA",AB34)))</formula>
    </cfRule>
  </conditionalFormatting>
  <conditionalFormatting sqref="AC34">
    <cfRule type="containsText" dxfId="739" priority="851" operator="containsText" text="ANT">
      <formula>NOT(ISERROR(SEARCH("ANT",AC34)))</formula>
    </cfRule>
    <cfRule type="containsText" dxfId="738" priority="852" operator="containsText" text="KOC">
      <formula>NOT(ISERROR(SEARCH("KOC",AC34)))</formula>
    </cfRule>
    <cfRule type="containsText" dxfId="737" priority="853" operator="containsText" text="DYB">
      <formula>NOT(ISERROR(SEARCH("DYB",AC34)))</formula>
    </cfRule>
    <cfRule type="containsText" dxfId="736" priority="854" operator="containsText" text="ELZ">
      <formula>NOT(ISERROR(SEARCH("ELZ",AC34)))</formula>
    </cfRule>
    <cfRule type="containsText" dxfId="735" priority="855" operator="containsText" text="URF">
      <formula>NOT(ISERROR(SEARCH("URF",AC34)))</formula>
    </cfRule>
    <cfRule type="containsText" dxfId="734" priority="856" operator="containsText" text="ANK">
      <formula>NOT(ISERROR(SEARCH("ANK",AC34)))</formula>
    </cfRule>
    <cfRule type="containsText" dxfId="733" priority="857" operator="containsText" text="BUR">
      <formula>NOT(ISERROR(SEARCH("BUR",AC34)))</formula>
    </cfRule>
    <cfRule type="containsText" dxfId="732" priority="858" operator="containsText" text="İST">
      <formula>NOT(ISERROR(SEARCH("İST",AC34)))</formula>
    </cfRule>
    <cfRule type="containsText" dxfId="731" priority="859" operator="containsText" text="İZM">
      <formula>NOT(ISERROR(SEARCH("İZM",AC34)))</formula>
    </cfRule>
    <cfRule type="containsText" dxfId="730" priority="860" operator="containsText" text="ADA">
      <formula>NOT(ISERROR(SEARCH("ADA",AC34)))</formula>
    </cfRule>
  </conditionalFormatting>
  <conditionalFormatting sqref="AD34 AF34 AH34 AJ34 AL34">
    <cfRule type="containsText" dxfId="729" priority="841" operator="containsText" text="ANT">
      <formula>NOT(ISERROR(SEARCH("ANT",AD34)))</formula>
    </cfRule>
    <cfRule type="containsText" dxfId="728" priority="842" operator="containsText" text="KOC">
      <formula>NOT(ISERROR(SEARCH("KOC",AD34)))</formula>
    </cfRule>
    <cfRule type="containsText" dxfId="727" priority="843" operator="containsText" text="DYB">
      <formula>NOT(ISERROR(SEARCH("DYB",AD34)))</formula>
    </cfRule>
    <cfRule type="containsText" dxfId="726" priority="844" operator="containsText" text="ELZ">
      <formula>NOT(ISERROR(SEARCH("ELZ",AD34)))</formula>
    </cfRule>
    <cfRule type="containsText" dxfId="725" priority="845" operator="containsText" text="URF">
      <formula>NOT(ISERROR(SEARCH("URF",AD34)))</formula>
    </cfRule>
    <cfRule type="containsText" dxfId="724" priority="846" operator="containsText" text="ANK">
      <formula>NOT(ISERROR(SEARCH("ANK",AD34)))</formula>
    </cfRule>
    <cfRule type="containsText" dxfId="723" priority="847" operator="containsText" text="BUR">
      <formula>NOT(ISERROR(SEARCH("BUR",AD34)))</formula>
    </cfRule>
    <cfRule type="containsText" dxfId="722" priority="848" operator="containsText" text="İST">
      <formula>NOT(ISERROR(SEARCH("İST",AD34)))</formula>
    </cfRule>
    <cfRule type="containsText" dxfId="721" priority="849" operator="containsText" text="İZM">
      <formula>NOT(ISERROR(SEARCH("İZM",AD34)))</formula>
    </cfRule>
    <cfRule type="containsText" dxfId="720" priority="850" operator="containsText" text="ADA">
      <formula>NOT(ISERROR(SEARCH("ADA",AD34)))</formula>
    </cfRule>
  </conditionalFormatting>
  <conditionalFormatting sqref="AE34 AG34 AI34 AK34 AM34">
    <cfRule type="containsText" dxfId="719" priority="831" operator="containsText" text="ANT">
      <formula>NOT(ISERROR(SEARCH("ANT",AE34)))</formula>
    </cfRule>
    <cfRule type="containsText" dxfId="718" priority="832" operator="containsText" text="KOC">
      <formula>NOT(ISERROR(SEARCH("KOC",AE34)))</formula>
    </cfRule>
    <cfRule type="containsText" dxfId="717" priority="833" operator="containsText" text="DYB">
      <formula>NOT(ISERROR(SEARCH("DYB",AE34)))</formula>
    </cfRule>
    <cfRule type="containsText" dxfId="716" priority="834" operator="containsText" text="ELZ">
      <formula>NOT(ISERROR(SEARCH("ELZ",AE34)))</formula>
    </cfRule>
    <cfRule type="containsText" dxfId="715" priority="835" operator="containsText" text="URF">
      <formula>NOT(ISERROR(SEARCH("URF",AE34)))</formula>
    </cfRule>
    <cfRule type="containsText" dxfId="714" priority="836" operator="containsText" text="ANK">
      <formula>NOT(ISERROR(SEARCH("ANK",AE34)))</formula>
    </cfRule>
    <cfRule type="containsText" dxfId="713" priority="837" operator="containsText" text="BUR">
      <formula>NOT(ISERROR(SEARCH("BUR",AE34)))</formula>
    </cfRule>
    <cfRule type="containsText" dxfId="712" priority="838" operator="containsText" text="İST">
      <formula>NOT(ISERROR(SEARCH("İST",AE34)))</formula>
    </cfRule>
    <cfRule type="containsText" dxfId="711" priority="839" operator="containsText" text="İZM">
      <formula>NOT(ISERROR(SEARCH("İZM",AE34)))</formula>
    </cfRule>
    <cfRule type="containsText" dxfId="710" priority="840" operator="containsText" text="ADA">
      <formula>NOT(ISERROR(SEARCH("ADA",AE34)))</formula>
    </cfRule>
  </conditionalFormatting>
  <conditionalFormatting sqref="AB36">
    <cfRule type="containsText" dxfId="709" priority="821" operator="containsText" text="ANT">
      <formula>NOT(ISERROR(SEARCH("ANT",AB36)))</formula>
    </cfRule>
    <cfRule type="containsText" dxfId="708" priority="822" operator="containsText" text="KOC">
      <formula>NOT(ISERROR(SEARCH("KOC",AB36)))</formula>
    </cfRule>
    <cfRule type="containsText" dxfId="707" priority="823" operator="containsText" text="DYB">
      <formula>NOT(ISERROR(SEARCH("DYB",AB36)))</formula>
    </cfRule>
    <cfRule type="containsText" dxfId="706" priority="824" operator="containsText" text="ELZ">
      <formula>NOT(ISERROR(SEARCH("ELZ",AB36)))</formula>
    </cfRule>
    <cfRule type="containsText" dxfId="705" priority="825" operator="containsText" text="URF">
      <formula>NOT(ISERROR(SEARCH("URF",AB36)))</formula>
    </cfRule>
    <cfRule type="containsText" dxfId="704" priority="826" operator="containsText" text="ANK">
      <formula>NOT(ISERROR(SEARCH("ANK",AB36)))</formula>
    </cfRule>
    <cfRule type="containsText" dxfId="703" priority="827" operator="containsText" text="BUR">
      <formula>NOT(ISERROR(SEARCH("BUR",AB36)))</formula>
    </cfRule>
    <cfRule type="containsText" dxfId="702" priority="828" operator="containsText" text="İST">
      <formula>NOT(ISERROR(SEARCH("İST",AB36)))</formula>
    </cfRule>
    <cfRule type="containsText" dxfId="701" priority="829" operator="containsText" text="İZM">
      <formula>NOT(ISERROR(SEARCH("İZM",AB36)))</formula>
    </cfRule>
    <cfRule type="containsText" dxfId="700" priority="830" operator="containsText" text="ADA">
      <formula>NOT(ISERROR(SEARCH("ADA",AB36)))</formula>
    </cfRule>
  </conditionalFormatting>
  <conditionalFormatting sqref="AC36">
    <cfRule type="containsText" dxfId="699" priority="811" operator="containsText" text="ANT">
      <formula>NOT(ISERROR(SEARCH("ANT",AC36)))</formula>
    </cfRule>
    <cfRule type="containsText" dxfId="698" priority="812" operator="containsText" text="KOC">
      <formula>NOT(ISERROR(SEARCH("KOC",AC36)))</formula>
    </cfRule>
    <cfRule type="containsText" dxfId="697" priority="813" operator="containsText" text="DYB">
      <formula>NOT(ISERROR(SEARCH("DYB",AC36)))</formula>
    </cfRule>
    <cfRule type="containsText" dxfId="696" priority="814" operator="containsText" text="ELZ">
      <formula>NOT(ISERROR(SEARCH("ELZ",AC36)))</formula>
    </cfRule>
    <cfRule type="containsText" dxfId="695" priority="815" operator="containsText" text="URF">
      <formula>NOT(ISERROR(SEARCH("URF",AC36)))</formula>
    </cfRule>
    <cfRule type="containsText" dxfId="694" priority="816" operator="containsText" text="ANK">
      <formula>NOT(ISERROR(SEARCH("ANK",AC36)))</formula>
    </cfRule>
    <cfRule type="containsText" dxfId="693" priority="817" operator="containsText" text="BUR">
      <formula>NOT(ISERROR(SEARCH("BUR",AC36)))</formula>
    </cfRule>
    <cfRule type="containsText" dxfId="692" priority="818" operator="containsText" text="İST">
      <formula>NOT(ISERROR(SEARCH("İST",AC36)))</formula>
    </cfRule>
    <cfRule type="containsText" dxfId="691" priority="819" operator="containsText" text="İZM">
      <formula>NOT(ISERROR(SEARCH("İZM",AC36)))</formula>
    </cfRule>
    <cfRule type="containsText" dxfId="690" priority="820" operator="containsText" text="ADA">
      <formula>NOT(ISERROR(SEARCH("ADA",AC36)))</formula>
    </cfRule>
  </conditionalFormatting>
  <conditionalFormatting sqref="AD36 AF36 AH36 AJ36 AL36">
    <cfRule type="containsText" dxfId="689" priority="801" operator="containsText" text="ANT">
      <formula>NOT(ISERROR(SEARCH("ANT",AD36)))</formula>
    </cfRule>
    <cfRule type="containsText" dxfId="688" priority="802" operator="containsText" text="KOC">
      <formula>NOT(ISERROR(SEARCH("KOC",AD36)))</formula>
    </cfRule>
    <cfRule type="containsText" dxfId="687" priority="803" operator="containsText" text="DYB">
      <formula>NOT(ISERROR(SEARCH("DYB",AD36)))</formula>
    </cfRule>
    <cfRule type="containsText" dxfId="686" priority="804" operator="containsText" text="ELZ">
      <formula>NOT(ISERROR(SEARCH("ELZ",AD36)))</formula>
    </cfRule>
    <cfRule type="containsText" dxfId="685" priority="805" operator="containsText" text="URF">
      <formula>NOT(ISERROR(SEARCH("URF",AD36)))</formula>
    </cfRule>
    <cfRule type="containsText" dxfId="684" priority="806" operator="containsText" text="ANK">
      <formula>NOT(ISERROR(SEARCH("ANK",AD36)))</formula>
    </cfRule>
    <cfRule type="containsText" dxfId="683" priority="807" operator="containsText" text="BUR">
      <formula>NOT(ISERROR(SEARCH("BUR",AD36)))</formula>
    </cfRule>
    <cfRule type="containsText" dxfId="682" priority="808" operator="containsText" text="İST">
      <formula>NOT(ISERROR(SEARCH("İST",AD36)))</formula>
    </cfRule>
    <cfRule type="containsText" dxfId="681" priority="809" operator="containsText" text="İZM">
      <formula>NOT(ISERROR(SEARCH("İZM",AD36)))</formula>
    </cfRule>
    <cfRule type="containsText" dxfId="680" priority="810" operator="containsText" text="ADA">
      <formula>NOT(ISERROR(SEARCH("ADA",AD36)))</formula>
    </cfRule>
  </conditionalFormatting>
  <conditionalFormatting sqref="AE36 AG36 AI36 AK36 AM36">
    <cfRule type="containsText" dxfId="679" priority="791" operator="containsText" text="ANT">
      <formula>NOT(ISERROR(SEARCH("ANT",AE36)))</formula>
    </cfRule>
    <cfRule type="containsText" dxfId="678" priority="792" operator="containsText" text="KOC">
      <formula>NOT(ISERROR(SEARCH("KOC",AE36)))</formula>
    </cfRule>
    <cfRule type="containsText" dxfId="677" priority="793" operator="containsText" text="DYB">
      <formula>NOT(ISERROR(SEARCH("DYB",AE36)))</formula>
    </cfRule>
    <cfRule type="containsText" dxfId="676" priority="794" operator="containsText" text="ELZ">
      <formula>NOT(ISERROR(SEARCH("ELZ",AE36)))</formula>
    </cfRule>
    <cfRule type="containsText" dxfId="675" priority="795" operator="containsText" text="URF">
      <formula>NOT(ISERROR(SEARCH("URF",AE36)))</formula>
    </cfRule>
    <cfRule type="containsText" dxfId="674" priority="796" operator="containsText" text="ANK">
      <formula>NOT(ISERROR(SEARCH("ANK",AE36)))</formula>
    </cfRule>
    <cfRule type="containsText" dxfId="673" priority="797" operator="containsText" text="BUR">
      <formula>NOT(ISERROR(SEARCH("BUR",AE36)))</formula>
    </cfRule>
    <cfRule type="containsText" dxfId="672" priority="798" operator="containsText" text="İST">
      <formula>NOT(ISERROR(SEARCH("İST",AE36)))</formula>
    </cfRule>
    <cfRule type="containsText" dxfId="671" priority="799" operator="containsText" text="İZM">
      <formula>NOT(ISERROR(SEARCH("İZM",AE36)))</formula>
    </cfRule>
    <cfRule type="containsText" dxfId="670" priority="800" operator="containsText" text="ADA">
      <formula>NOT(ISERROR(SEARCH("ADA",AE36)))</formula>
    </cfRule>
  </conditionalFormatting>
  <conditionalFormatting sqref="AB38">
    <cfRule type="containsText" dxfId="669" priority="781" operator="containsText" text="ANT">
      <formula>NOT(ISERROR(SEARCH("ANT",AB38)))</formula>
    </cfRule>
    <cfRule type="containsText" dxfId="668" priority="782" operator="containsText" text="KOC">
      <formula>NOT(ISERROR(SEARCH("KOC",AB38)))</formula>
    </cfRule>
    <cfRule type="containsText" dxfId="667" priority="783" operator="containsText" text="DYB">
      <formula>NOT(ISERROR(SEARCH("DYB",AB38)))</formula>
    </cfRule>
    <cfRule type="containsText" dxfId="666" priority="784" operator="containsText" text="ELZ">
      <formula>NOT(ISERROR(SEARCH("ELZ",AB38)))</formula>
    </cfRule>
    <cfRule type="containsText" dxfId="665" priority="785" operator="containsText" text="URF">
      <formula>NOT(ISERROR(SEARCH("URF",AB38)))</formula>
    </cfRule>
    <cfRule type="containsText" dxfId="664" priority="786" operator="containsText" text="ANK">
      <formula>NOT(ISERROR(SEARCH("ANK",AB38)))</formula>
    </cfRule>
    <cfRule type="containsText" dxfId="663" priority="787" operator="containsText" text="BUR">
      <formula>NOT(ISERROR(SEARCH("BUR",AB38)))</formula>
    </cfRule>
    <cfRule type="containsText" dxfId="662" priority="788" operator="containsText" text="İST">
      <formula>NOT(ISERROR(SEARCH("İST",AB38)))</formula>
    </cfRule>
    <cfRule type="containsText" dxfId="661" priority="789" operator="containsText" text="İZM">
      <formula>NOT(ISERROR(SEARCH("İZM",AB38)))</formula>
    </cfRule>
    <cfRule type="containsText" dxfId="660" priority="790" operator="containsText" text="ADA">
      <formula>NOT(ISERROR(SEARCH("ADA",AB38)))</formula>
    </cfRule>
  </conditionalFormatting>
  <conditionalFormatting sqref="AC38">
    <cfRule type="containsText" dxfId="659" priority="771" operator="containsText" text="ANT">
      <formula>NOT(ISERROR(SEARCH("ANT",AC38)))</formula>
    </cfRule>
    <cfRule type="containsText" dxfId="658" priority="772" operator="containsText" text="KOC">
      <formula>NOT(ISERROR(SEARCH("KOC",AC38)))</formula>
    </cfRule>
    <cfRule type="containsText" dxfId="657" priority="773" operator="containsText" text="DYB">
      <formula>NOT(ISERROR(SEARCH("DYB",AC38)))</formula>
    </cfRule>
    <cfRule type="containsText" dxfId="656" priority="774" operator="containsText" text="ELZ">
      <formula>NOT(ISERROR(SEARCH("ELZ",AC38)))</formula>
    </cfRule>
    <cfRule type="containsText" dxfId="655" priority="775" operator="containsText" text="URF">
      <formula>NOT(ISERROR(SEARCH("URF",AC38)))</formula>
    </cfRule>
    <cfRule type="containsText" dxfId="654" priority="776" operator="containsText" text="ANK">
      <formula>NOT(ISERROR(SEARCH("ANK",AC38)))</formula>
    </cfRule>
    <cfRule type="containsText" dxfId="653" priority="777" operator="containsText" text="BUR">
      <formula>NOT(ISERROR(SEARCH("BUR",AC38)))</formula>
    </cfRule>
    <cfRule type="containsText" dxfId="652" priority="778" operator="containsText" text="İST">
      <formula>NOT(ISERROR(SEARCH("İST",AC38)))</formula>
    </cfRule>
    <cfRule type="containsText" dxfId="651" priority="779" operator="containsText" text="İZM">
      <formula>NOT(ISERROR(SEARCH("İZM",AC38)))</formula>
    </cfRule>
    <cfRule type="containsText" dxfId="650" priority="780" operator="containsText" text="ADA">
      <formula>NOT(ISERROR(SEARCH("ADA",AC38)))</formula>
    </cfRule>
  </conditionalFormatting>
  <conditionalFormatting sqref="AD38 AF38 AH38 AJ38 AL38">
    <cfRule type="containsText" dxfId="649" priority="761" operator="containsText" text="ANT">
      <formula>NOT(ISERROR(SEARCH("ANT",AD38)))</formula>
    </cfRule>
    <cfRule type="containsText" dxfId="648" priority="762" operator="containsText" text="KOC">
      <formula>NOT(ISERROR(SEARCH("KOC",AD38)))</formula>
    </cfRule>
    <cfRule type="containsText" dxfId="647" priority="763" operator="containsText" text="DYB">
      <formula>NOT(ISERROR(SEARCH("DYB",AD38)))</formula>
    </cfRule>
    <cfRule type="containsText" dxfId="646" priority="764" operator="containsText" text="ELZ">
      <formula>NOT(ISERROR(SEARCH("ELZ",AD38)))</formula>
    </cfRule>
    <cfRule type="containsText" dxfId="645" priority="765" operator="containsText" text="URF">
      <formula>NOT(ISERROR(SEARCH("URF",AD38)))</formula>
    </cfRule>
    <cfRule type="containsText" dxfId="644" priority="766" operator="containsText" text="ANK">
      <formula>NOT(ISERROR(SEARCH("ANK",AD38)))</formula>
    </cfRule>
    <cfRule type="containsText" dxfId="643" priority="767" operator="containsText" text="BUR">
      <formula>NOT(ISERROR(SEARCH("BUR",AD38)))</formula>
    </cfRule>
    <cfRule type="containsText" dxfId="642" priority="768" operator="containsText" text="İST">
      <formula>NOT(ISERROR(SEARCH("İST",AD38)))</formula>
    </cfRule>
    <cfRule type="containsText" dxfId="641" priority="769" operator="containsText" text="İZM">
      <formula>NOT(ISERROR(SEARCH("İZM",AD38)))</formula>
    </cfRule>
    <cfRule type="containsText" dxfId="640" priority="770" operator="containsText" text="ADA">
      <formula>NOT(ISERROR(SEARCH("ADA",AD38)))</formula>
    </cfRule>
  </conditionalFormatting>
  <conditionalFormatting sqref="AE38 AG38 AI38 AK38 AM38">
    <cfRule type="containsText" dxfId="639" priority="751" operator="containsText" text="ANT">
      <formula>NOT(ISERROR(SEARCH("ANT",AE38)))</formula>
    </cfRule>
    <cfRule type="containsText" dxfId="638" priority="752" operator="containsText" text="KOC">
      <formula>NOT(ISERROR(SEARCH("KOC",AE38)))</formula>
    </cfRule>
    <cfRule type="containsText" dxfId="637" priority="753" operator="containsText" text="DYB">
      <formula>NOT(ISERROR(SEARCH("DYB",AE38)))</formula>
    </cfRule>
    <cfRule type="containsText" dxfId="636" priority="754" operator="containsText" text="ELZ">
      <formula>NOT(ISERROR(SEARCH("ELZ",AE38)))</formula>
    </cfRule>
    <cfRule type="containsText" dxfId="635" priority="755" operator="containsText" text="URF">
      <formula>NOT(ISERROR(SEARCH("URF",AE38)))</formula>
    </cfRule>
    <cfRule type="containsText" dxfId="634" priority="756" operator="containsText" text="ANK">
      <formula>NOT(ISERROR(SEARCH("ANK",AE38)))</formula>
    </cfRule>
    <cfRule type="containsText" dxfId="633" priority="757" operator="containsText" text="BUR">
      <formula>NOT(ISERROR(SEARCH("BUR",AE38)))</formula>
    </cfRule>
    <cfRule type="containsText" dxfId="632" priority="758" operator="containsText" text="İST">
      <formula>NOT(ISERROR(SEARCH("İST",AE38)))</formula>
    </cfRule>
    <cfRule type="containsText" dxfId="631" priority="759" operator="containsText" text="İZM">
      <formula>NOT(ISERROR(SEARCH("İZM",AE38)))</formula>
    </cfRule>
    <cfRule type="containsText" dxfId="630" priority="760" operator="containsText" text="ADA">
      <formula>NOT(ISERROR(SEARCH("ADA",AE38)))</formula>
    </cfRule>
  </conditionalFormatting>
  <conditionalFormatting sqref="AB40">
    <cfRule type="containsText" dxfId="629" priority="741" operator="containsText" text="ANT">
      <formula>NOT(ISERROR(SEARCH("ANT",AB40)))</formula>
    </cfRule>
    <cfRule type="containsText" dxfId="628" priority="742" operator="containsText" text="KOC">
      <formula>NOT(ISERROR(SEARCH("KOC",AB40)))</formula>
    </cfRule>
    <cfRule type="containsText" dxfId="627" priority="743" operator="containsText" text="DYB">
      <formula>NOT(ISERROR(SEARCH("DYB",AB40)))</formula>
    </cfRule>
    <cfRule type="containsText" dxfId="626" priority="744" operator="containsText" text="ELZ">
      <formula>NOT(ISERROR(SEARCH("ELZ",AB40)))</formula>
    </cfRule>
    <cfRule type="containsText" dxfId="625" priority="745" operator="containsText" text="URF">
      <formula>NOT(ISERROR(SEARCH("URF",AB40)))</formula>
    </cfRule>
    <cfRule type="containsText" dxfId="624" priority="746" operator="containsText" text="ANK">
      <formula>NOT(ISERROR(SEARCH("ANK",AB40)))</formula>
    </cfRule>
    <cfRule type="containsText" dxfId="623" priority="747" operator="containsText" text="BUR">
      <formula>NOT(ISERROR(SEARCH("BUR",AB40)))</formula>
    </cfRule>
    <cfRule type="containsText" dxfId="622" priority="748" operator="containsText" text="İST">
      <formula>NOT(ISERROR(SEARCH("İST",AB40)))</formula>
    </cfRule>
    <cfRule type="containsText" dxfId="621" priority="749" operator="containsText" text="İZM">
      <formula>NOT(ISERROR(SEARCH("İZM",AB40)))</formula>
    </cfRule>
    <cfRule type="containsText" dxfId="620" priority="750" operator="containsText" text="ADA">
      <formula>NOT(ISERROR(SEARCH("ADA",AB40)))</formula>
    </cfRule>
  </conditionalFormatting>
  <conditionalFormatting sqref="AC40">
    <cfRule type="containsText" dxfId="619" priority="731" operator="containsText" text="ANT">
      <formula>NOT(ISERROR(SEARCH("ANT",AC40)))</formula>
    </cfRule>
    <cfRule type="containsText" dxfId="618" priority="732" operator="containsText" text="KOC">
      <formula>NOT(ISERROR(SEARCH("KOC",AC40)))</formula>
    </cfRule>
    <cfRule type="containsText" dxfId="617" priority="733" operator="containsText" text="DYB">
      <formula>NOT(ISERROR(SEARCH("DYB",AC40)))</formula>
    </cfRule>
    <cfRule type="containsText" dxfId="616" priority="734" operator="containsText" text="ELZ">
      <formula>NOT(ISERROR(SEARCH("ELZ",AC40)))</formula>
    </cfRule>
    <cfRule type="containsText" dxfId="615" priority="735" operator="containsText" text="URF">
      <formula>NOT(ISERROR(SEARCH("URF",AC40)))</formula>
    </cfRule>
    <cfRule type="containsText" dxfId="614" priority="736" operator="containsText" text="ANK">
      <formula>NOT(ISERROR(SEARCH("ANK",AC40)))</formula>
    </cfRule>
    <cfRule type="containsText" dxfId="613" priority="737" operator="containsText" text="BUR">
      <formula>NOT(ISERROR(SEARCH("BUR",AC40)))</formula>
    </cfRule>
    <cfRule type="containsText" dxfId="612" priority="738" operator="containsText" text="İST">
      <formula>NOT(ISERROR(SEARCH("İST",AC40)))</formula>
    </cfRule>
    <cfRule type="containsText" dxfId="611" priority="739" operator="containsText" text="İZM">
      <formula>NOT(ISERROR(SEARCH("İZM",AC40)))</formula>
    </cfRule>
    <cfRule type="containsText" dxfId="610" priority="740" operator="containsText" text="ADA">
      <formula>NOT(ISERROR(SEARCH("ADA",AC40)))</formula>
    </cfRule>
  </conditionalFormatting>
  <conditionalFormatting sqref="AD40 AF40 AH40 AJ40 AL40">
    <cfRule type="containsText" dxfId="609" priority="721" operator="containsText" text="ANT">
      <formula>NOT(ISERROR(SEARCH("ANT",AD40)))</formula>
    </cfRule>
    <cfRule type="containsText" dxfId="608" priority="722" operator="containsText" text="KOC">
      <formula>NOT(ISERROR(SEARCH("KOC",AD40)))</formula>
    </cfRule>
    <cfRule type="containsText" dxfId="607" priority="723" operator="containsText" text="DYB">
      <formula>NOT(ISERROR(SEARCH("DYB",AD40)))</formula>
    </cfRule>
    <cfRule type="containsText" dxfId="606" priority="724" operator="containsText" text="ELZ">
      <formula>NOT(ISERROR(SEARCH("ELZ",AD40)))</formula>
    </cfRule>
    <cfRule type="containsText" dxfId="605" priority="725" operator="containsText" text="URF">
      <formula>NOT(ISERROR(SEARCH("URF",AD40)))</formula>
    </cfRule>
    <cfRule type="containsText" dxfId="604" priority="726" operator="containsText" text="ANK">
      <formula>NOT(ISERROR(SEARCH("ANK",AD40)))</formula>
    </cfRule>
    <cfRule type="containsText" dxfId="603" priority="727" operator="containsText" text="BUR">
      <formula>NOT(ISERROR(SEARCH("BUR",AD40)))</formula>
    </cfRule>
    <cfRule type="containsText" dxfId="602" priority="728" operator="containsText" text="İST">
      <formula>NOT(ISERROR(SEARCH("İST",AD40)))</formula>
    </cfRule>
    <cfRule type="containsText" dxfId="601" priority="729" operator="containsText" text="İZM">
      <formula>NOT(ISERROR(SEARCH("İZM",AD40)))</formula>
    </cfRule>
    <cfRule type="containsText" dxfId="600" priority="730" operator="containsText" text="ADA">
      <formula>NOT(ISERROR(SEARCH("ADA",AD40)))</formula>
    </cfRule>
  </conditionalFormatting>
  <conditionalFormatting sqref="AE40 AG40 AI40 AK40 AM40">
    <cfRule type="containsText" dxfId="599" priority="711" operator="containsText" text="ANT">
      <formula>NOT(ISERROR(SEARCH("ANT",AE40)))</formula>
    </cfRule>
    <cfRule type="containsText" dxfId="598" priority="712" operator="containsText" text="KOC">
      <formula>NOT(ISERROR(SEARCH("KOC",AE40)))</formula>
    </cfRule>
    <cfRule type="containsText" dxfId="597" priority="713" operator="containsText" text="DYB">
      <formula>NOT(ISERROR(SEARCH("DYB",AE40)))</formula>
    </cfRule>
    <cfRule type="containsText" dxfId="596" priority="714" operator="containsText" text="ELZ">
      <formula>NOT(ISERROR(SEARCH("ELZ",AE40)))</formula>
    </cfRule>
    <cfRule type="containsText" dxfId="595" priority="715" operator="containsText" text="URF">
      <formula>NOT(ISERROR(SEARCH("URF",AE40)))</formula>
    </cfRule>
    <cfRule type="containsText" dxfId="594" priority="716" operator="containsText" text="ANK">
      <formula>NOT(ISERROR(SEARCH("ANK",AE40)))</formula>
    </cfRule>
    <cfRule type="containsText" dxfId="593" priority="717" operator="containsText" text="BUR">
      <formula>NOT(ISERROR(SEARCH("BUR",AE40)))</formula>
    </cfRule>
    <cfRule type="containsText" dxfId="592" priority="718" operator="containsText" text="İST">
      <formula>NOT(ISERROR(SEARCH("İST",AE40)))</formula>
    </cfRule>
    <cfRule type="containsText" dxfId="591" priority="719" operator="containsText" text="İZM">
      <formula>NOT(ISERROR(SEARCH("İZM",AE40)))</formula>
    </cfRule>
    <cfRule type="containsText" dxfId="590" priority="720" operator="containsText" text="ADA">
      <formula>NOT(ISERROR(SEARCH("ADA",AE40)))</formula>
    </cfRule>
  </conditionalFormatting>
  <conditionalFormatting sqref="B45">
    <cfRule type="containsText" dxfId="589" priority="701" operator="containsText" text="ANT">
      <formula>NOT(ISERROR(SEARCH("ANT",B45)))</formula>
    </cfRule>
    <cfRule type="containsText" dxfId="588" priority="702" operator="containsText" text="KOC">
      <formula>NOT(ISERROR(SEARCH("KOC",B45)))</formula>
    </cfRule>
    <cfRule type="containsText" dxfId="587" priority="703" operator="containsText" text="DYB">
      <formula>NOT(ISERROR(SEARCH("DYB",B45)))</formula>
    </cfRule>
    <cfRule type="containsText" dxfId="586" priority="704" operator="containsText" text="ELZ">
      <formula>NOT(ISERROR(SEARCH("ELZ",B45)))</formula>
    </cfRule>
    <cfRule type="containsText" dxfId="585" priority="705" operator="containsText" text="URF">
      <formula>NOT(ISERROR(SEARCH("URF",B45)))</formula>
    </cfRule>
    <cfRule type="containsText" dxfId="584" priority="706" operator="containsText" text="ANK">
      <formula>NOT(ISERROR(SEARCH("ANK",B45)))</formula>
    </cfRule>
    <cfRule type="containsText" dxfId="583" priority="707" operator="containsText" text="BUR">
      <formula>NOT(ISERROR(SEARCH("BUR",B45)))</formula>
    </cfRule>
    <cfRule type="containsText" dxfId="582" priority="708" operator="containsText" text="İST">
      <formula>NOT(ISERROR(SEARCH("İST",B45)))</formula>
    </cfRule>
    <cfRule type="containsText" dxfId="581" priority="709" operator="containsText" text="İZM">
      <formula>NOT(ISERROR(SEARCH("İZM",B45)))</formula>
    </cfRule>
    <cfRule type="containsText" dxfId="580" priority="710" operator="containsText" text="ADA">
      <formula>NOT(ISERROR(SEARCH("ADA",B45)))</formula>
    </cfRule>
  </conditionalFormatting>
  <conditionalFormatting sqref="C45">
    <cfRule type="containsText" dxfId="579" priority="691" operator="containsText" text="ANT">
      <formula>NOT(ISERROR(SEARCH("ANT",C45)))</formula>
    </cfRule>
    <cfRule type="containsText" dxfId="578" priority="692" operator="containsText" text="KOC">
      <formula>NOT(ISERROR(SEARCH("KOC",C45)))</formula>
    </cfRule>
    <cfRule type="containsText" dxfId="577" priority="693" operator="containsText" text="DYB">
      <formula>NOT(ISERROR(SEARCH("DYB",C45)))</formula>
    </cfRule>
    <cfRule type="containsText" dxfId="576" priority="694" operator="containsText" text="ELZ">
      <formula>NOT(ISERROR(SEARCH("ELZ",C45)))</formula>
    </cfRule>
    <cfRule type="containsText" dxfId="575" priority="695" operator="containsText" text="URF">
      <formula>NOT(ISERROR(SEARCH("URF",C45)))</formula>
    </cfRule>
    <cfRule type="containsText" dxfId="574" priority="696" operator="containsText" text="ANK">
      <formula>NOT(ISERROR(SEARCH("ANK",C45)))</formula>
    </cfRule>
    <cfRule type="containsText" dxfId="573" priority="697" operator="containsText" text="BUR">
      <formula>NOT(ISERROR(SEARCH("BUR",C45)))</formula>
    </cfRule>
    <cfRule type="containsText" dxfId="572" priority="698" operator="containsText" text="İST">
      <formula>NOT(ISERROR(SEARCH("İST",C45)))</formula>
    </cfRule>
    <cfRule type="containsText" dxfId="571" priority="699" operator="containsText" text="İZM">
      <formula>NOT(ISERROR(SEARCH("İZM",C45)))</formula>
    </cfRule>
    <cfRule type="containsText" dxfId="570" priority="700" operator="containsText" text="ADA">
      <formula>NOT(ISERROR(SEARCH("ADA",C45)))</formula>
    </cfRule>
  </conditionalFormatting>
  <conditionalFormatting sqref="D45 F45 H45 J45 L45">
    <cfRule type="containsText" dxfId="569" priority="681" operator="containsText" text="ANT">
      <formula>NOT(ISERROR(SEARCH("ANT",D45)))</formula>
    </cfRule>
    <cfRule type="containsText" dxfId="568" priority="682" operator="containsText" text="KOC">
      <formula>NOT(ISERROR(SEARCH("KOC",D45)))</formula>
    </cfRule>
    <cfRule type="containsText" dxfId="567" priority="683" operator="containsText" text="DYB">
      <formula>NOT(ISERROR(SEARCH("DYB",D45)))</formula>
    </cfRule>
    <cfRule type="containsText" dxfId="566" priority="684" operator="containsText" text="ELZ">
      <formula>NOT(ISERROR(SEARCH("ELZ",D45)))</formula>
    </cfRule>
    <cfRule type="containsText" dxfId="565" priority="685" operator="containsText" text="URF">
      <formula>NOT(ISERROR(SEARCH("URF",D45)))</formula>
    </cfRule>
    <cfRule type="containsText" dxfId="564" priority="686" operator="containsText" text="ANK">
      <formula>NOT(ISERROR(SEARCH("ANK",D45)))</formula>
    </cfRule>
    <cfRule type="containsText" dxfId="563" priority="687" operator="containsText" text="BUR">
      <formula>NOT(ISERROR(SEARCH("BUR",D45)))</formula>
    </cfRule>
    <cfRule type="containsText" dxfId="562" priority="688" operator="containsText" text="İST">
      <formula>NOT(ISERROR(SEARCH("İST",D45)))</formula>
    </cfRule>
    <cfRule type="containsText" dxfId="561" priority="689" operator="containsText" text="İZM">
      <formula>NOT(ISERROR(SEARCH("İZM",D45)))</formula>
    </cfRule>
    <cfRule type="containsText" dxfId="560" priority="690" operator="containsText" text="ADA">
      <formula>NOT(ISERROR(SEARCH("ADA",D45)))</formula>
    </cfRule>
  </conditionalFormatting>
  <conditionalFormatting sqref="E45 G45 I45 K45 M45">
    <cfRule type="containsText" dxfId="559" priority="671" operator="containsText" text="ANT">
      <formula>NOT(ISERROR(SEARCH("ANT",E45)))</formula>
    </cfRule>
    <cfRule type="containsText" dxfId="558" priority="672" operator="containsText" text="KOC">
      <formula>NOT(ISERROR(SEARCH("KOC",E45)))</formula>
    </cfRule>
    <cfRule type="containsText" dxfId="557" priority="673" operator="containsText" text="DYB">
      <formula>NOT(ISERROR(SEARCH("DYB",E45)))</formula>
    </cfRule>
    <cfRule type="containsText" dxfId="556" priority="674" operator="containsText" text="ELZ">
      <formula>NOT(ISERROR(SEARCH("ELZ",E45)))</formula>
    </cfRule>
    <cfRule type="containsText" dxfId="555" priority="675" operator="containsText" text="URF">
      <formula>NOT(ISERROR(SEARCH("URF",E45)))</formula>
    </cfRule>
    <cfRule type="containsText" dxfId="554" priority="676" operator="containsText" text="ANK">
      <formula>NOT(ISERROR(SEARCH("ANK",E45)))</formula>
    </cfRule>
    <cfRule type="containsText" dxfId="553" priority="677" operator="containsText" text="BUR">
      <formula>NOT(ISERROR(SEARCH("BUR",E45)))</formula>
    </cfRule>
    <cfRule type="containsText" dxfId="552" priority="678" operator="containsText" text="İST">
      <formula>NOT(ISERROR(SEARCH("İST",E45)))</formula>
    </cfRule>
    <cfRule type="containsText" dxfId="551" priority="679" operator="containsText" text="İZM">
      <formula>NOT(ISERROR(SEARCH("İZM",E45)))</formula>
    </cfRule>
    <cfRule type="containsText" dxfId="550" priority="680" operator="containsText" text="ADA">
      <formula>NOT(ISERROR(SEARCH("ADA",E45)))</formula>
    </cfRule>
  </conditionalFormatting>
  <conditionalFormatting sqref="AB80 AB82 AB84 AB86 AB88 AB90 AB93">
    <cfRule type="containsText" dxfId="549" priority="301" operator="containsText" text="ANT">
      <formula>NOT(ISERROR(SEARCH("ANT",AB80)))</formula>
    </cfRule>
    <cfRule type="containsText" dxfId="548" priority="302" operator="containsText" text="KOC">
      <formula>NOT(ISERROR(SEARCH("KOC",AB80)))</formula>
    </cfRule>
    <cfRule type="containsText" dxfId="547" priority="303" operator="containsText" text="DYB">
      <formula>NOT(ISERROR(SEARCH("DYB",AB80)))</formula>
    </cfRule>
    <cfRule type="containsText" dxfId="546" priority="304" operator="containsText" text="ELZ">
      <formula>NOT(ISERROR(SEARCH("ELZ",AB80)))</formula>
    </cfRule>
    <cfRule type="containsText" dxfId="545" priority="305" operator="containsText" text="URF">
      <formula>NOT(ISERROR(SEARCH("URF",AB80)))</formula>
    </cfRule>
    <cfRule type="containsText" dxfId="544" priority="306" operator="containsText" text="ANK">
      <formula>NOT(ISERROR(SEARCH("ANK",AB80)))</formula>
    </cfRule>
    <cfRule type="containsText" dxfId="543" priority="307" operator="containsText" text="BUR">
      <formula>NOT(ISERROR(SEARCH("BUR",AB80)))</formula>
    </cfRule>
    <cfRule type="containsText" dxfId="542" priority="308" operator="containsText" text="İST">
      <formula>NOT(ISERROR(SEARCH("İST",AB80)))</formula>
    </cfRule>
    <cfRule type="containsText" dxfId="541" priority="309" operator="containsText" text="İZM">
      <formula>NOT(ISERROR(SEARCH("İZM",AB80)))</formula>
    </cfRule>
    <cfRule type="containsText" dxfId="540" priority="310" operator="containsText" text="ADA">
      <formula>NOT(ISERROR(SEARCH("ADA",AB80)))</formula>
    </cfRule>
  </conditionalFormatting>
  <conditionalFormatting sqref="AC80 AC82 AC84 AC86 AC88 AC90 AC93">
    <cfRule type="containsText" dxfId="539" priority="291" operator="containsText" text="ANT">
      <formula>NOT(ISERROR(SEARCH("ANT",AC80)))</formula>
    </cfRule>
    <cfRule type="containsText" dxfId="538" priority="292" operator="containsText" text="KOC">
      <formula>NOT(ISERROR(SEARCH("KOC",AC80)))</formula>
    </cfRule>
    <cfRule type="containsText" dxfId="537" priority="293" operator="containsText" text="DYB">
      <formula>NOT(ISERROR(SEARCH("DYB",AC80)))</formula>
    </cfRule>
    <cfRule type="containsText" dxfId="536" priority="294" operator="containsText" text="ELZ">
      <formula>NOT(ISERROR(SEARCH("ELZ",AC80)))</formula>
    </cfRule>
    <cfRule type="containsText" dxfId="535" priority="295" operator="containsText" text="URF">
      <formula>NOT(ISERROR(SEARCH("URF",AC80)))</formula>
    </cfRule>
    <cfRule type="containsText" dxfId="534" priority="296" operator="containsText" text="ANK">
      <formula>NOT(ISERROR(SEARCH("ANK",AC80)))</formula>
    </cfRule>
    <cfRule type="containsText" dxfId="533" priority="297" operator="containsText" text="BUR">
      <formula>NOT(ISERROR(SEARCH("BUR",AC80)))</formula>
    </cfRule>
    <cfRule type="containsText" dxfId="532" priority="298" operator="containsText" text="İST">
      <formula>NOT(ISERROR(SEARCH("İST",AC80)))</formula>
    </cfRule>
    <cfRule type="containsText" dxfId="531" priority="299" operator="containsText" text="İZM">
      <formula>NOT(ISERROR(SEARCH("İZM",AC80)))</formula>
    </cfRule>
    <cfRule type="containsText" dxfId="530" priority="300" operator="containsText" text="ADA">
      <formula>NOT(ISERROR(SEARCH("ADA",AC80)))</formula>
    </cfRule>
  </conditionalFormatting>
  <conditionalFormatting sqref="AD80 AD82 AD84 AD86 AD88 AD90 AD93 AF80 AF82 AF84 AF86 AF88 AF90 AF93 AH80 AH82 AH84 AH86 AH88 AH90 AH93 AJ80 AJ82 AJ84 AJ86 AJ88 AJ90 AJ93 AL80 AL82 AL84 AL86 AL88 AL90 AL93">
    <cfRule type="containsText" dxfId="529" priority="281" operator="containsText" text="ANT">
      <formula>NOT(ISERROR(SEARCH("ANT",AD80)))</formula>
    </cfRule>
    <cfRule type="containsText" dxfId="528" priority="282" operator="containsText" text="KOC">
      <formula>NOT(ISERROR(SEARCH("KOC",AD80)))</formula>
    </cfRule>
    <cfRule type="containsText" dxfId="527" priority="283" operator="containsText" text="DYB">
      <formula>NOT(ISERROR(SEARCH("DYB",AD80)))</formula>
    </cfRule>
    <cfRule type="containsText" dxfId="526" priority="284" operator="containsText" text="ELZ">
      <formula>NOT(ISERROR(SEARCH("ELZ",AD80)))</formula>
    </cfRule>
    <cfRule type="containsText" dxfId="525" priority="285" operator="containsText" text="URF">
      <formula>NOT(ISERROR(SEARCH("URF",AD80)))</formula>
    </cfRule>
    <cfRule type="containsText" dxfId="524" priority="286" operator="containsText" text="ANK">
      <formula>NOT(ISERROR(SEARCH("ANK",AD80)))</formula>
    </cfRule>
    <cfRule type="containsText" dxfId="523" priority="287" operator="containsText" text="BUR">
      <formula>NOT(ISERROR(SEARCH("BUR",AD80)))</formula>
    </cfRule>
    <cfRule type="containsText" dxfId="522" priority="288" operator="containsText" text="İST">
      <formula>NOT(ISERROR(SEARCH("İST",AD80)))</formula>
    </cfRule>
    <cfRule type="containsText" dxfId="521" priority="289" operator="containsText" text="İZM">
      <formula>NOT(ISERROR(SEARCH("İZM",AD80)))</formula>
    </cfRule>
    <cfRule type="containsText" dxfId="520" priority="290" operator="containsText" text="ADA">
      <formula>NOT(ISERROR(SEARCH("ADA",AD80)))</formula>
    </cfRule>
  </conditionalFormatting>
  <conditionalFormatting sqref="B47 B49 B51 B53 B55 B57">
    <cfRule type="containsText" dxfId="519" priority="661" operator="containsText" text="ANT">
      <formula>NOT(ISERROR(SEARCH("ANT",B47)))</formula>
    </cfRule>
    <cfRule type="containsText" dxfId="518" priority="662" operator="containsText" text="KOC">
      <formula>NOT(ISERROR(SEARCH("KOC",B47)))</formula>
    </cfRule>
    <cfRule type="containsText" dxfId="517" priority="663" operator="containsText" text="DYB">
      <formula>NOT(ISERROR(SEARCH("DYB",B47)))</formula>
    </cfRule>
    <cfRule type="containsText" dxfId="516" priority="664" operator="containsText" text="ELZ">
      <formula>NOT(ISERROR(SEARCH("ELZ",B47)))</formula>
    </cfRule>
    <cfRule type="containsText" dxfId="515" priority="665" operator="containsText" text="URF">
      <formula>NOT(ISERROR(SEARCH("URF",B47)))</formula>
    </cfRule>
    <cfRule type="containsText" dxfId="514" priority="666" operator="containsText" text="ANK">
      <formula>NOT(ISERROR(SEARCH("ANK",B47)))</formula>
    </cfRule>
    <cfRule type="containsText" dxfId="513" priority="667" operator="containsText" text="BUR">
      <formula>NOT(ISERROR(SEARCH("BUR",B47)))</formula>
    </cfRule>
    <cfRule type="containsText" dxfId="512" priority="668" operator="containsText" text="İST">
      <formula>NOT(ISERROR(SEARCH("İST",B47)))</formula>
    </cfRule>
    <cfRule type="containsText" dxfId="511" priority="669" operator="containsText" text="İZM">
      <formula>NOT(ISERROR(SEARCH("İZM",B47)))</formula>
    </cfRule>
    <cfRule type="containsText" dxfId="510" priority="670" operator="containsText" text="ADA">
      <formula>NOT(ISERROR(SEARCH("ADA",B47)))</formula>
    </cfRule>
  </conditionalFormatting>
  <conditionalFormatting sqref="C47 C49 C51 C53 C55 C57">
    <cfRule type="containsText" dxfId="509" priority="651" operator="containsText" text="ANT">
      <formula>NOT(ISERROR(SEARCH("ANT",C47)))</formula>
    </cfRule>
    <cfRule type="containsText" dxfId="508" priority="652" operator="containsText" text="KOC">
      <formula>NOT(ISERROR(SEARCH("KOC",C47)))</formula>
    </cfRule>
    <cfRule type="containsText" dxfId="507" priority="653" operator="containsText" text="DYB">
      <formula>NOT(ISERROR(SEARCH("DYB",C47)))</formula>
    </cfRule>
    <cfRule type="containsText" dxfId="506" priority="654" operator="containsText" text="ELZ">
      <formula>NOT(ISERROR(SEARCH("ELZ",C47)))</formula>
    </cfRule>
    <cfRule type="containsText" dxfId="505" priority="655" operator="containsText" text="URF">
      <formula>NOT(ISERROR(SEARCH("URF",C47)))</formula>
    </cfRule>
    <cfRule type="containsText" dxfId="504" priority="656" operator="containsText" text="ANK">
      <formula>NOT(ISERROR(SEARCH("ANK",C47)))</formula>
    </cfRule>
    <cfRule type="containsText" dxfId="503" priority="657" operator="containsText" text="BUR">
      <formula>NOT(ISERROR(SEARCH("BUR",C47)))</formula>
    </cfRule>
    <cfRule type="containsText" dxfId="502" priority="658" operator="containsText" text="İST">
      <formula>NOT(ISERROR(SEARCH("İST",C47)))</formula>
    </cfRule>
    <cfRule type="containsText" dxfId="501" priority="659" operator="containsText" text="İZM">
      <formula>NOT(ISERROR(SEARCH("İZM",C47)))</formula>
    </cfRule>
    <cfRule type="containsText" dxfId="500" priority="660" operator="containsText" text="ADA">
      <formula>NOT(ISERROR(SEARCH("ADA",C47)))</formula>
    </cfRule>
  </conditionalFormatting>
  <conditionalFormatting sqref="D47 D49 D51 D53 D55 D57 F47 F49 F51 F53 F55 F57 H47 H49 H51 H53 H55 H57 J47 J49 J51 J53 J55 J57 L47 L49 L51 L53 L55 L57">
    <cfRule type="containsText" dxfId="499" priority="641" operator="containsText" text="ANT">
      <formula>NOT(ISERROR(SEARCH("ANT",D47)))</formula>
    </cfRule>
    <cfRule type="containsText" dxfId="498" priority="642" operator="containsText" text="KOC">
      <formula>NOT(ISERROR(SEARCH("KOC",D47)))</formula>
    </cfRule>
    <cfRule type="containsText" dxfId="497" priority="643" operator="containsText" text="DYB">
      <formula>NOT(ISERROR(SEARCH("DYB",D47)))</formula>
    </cfRule>
    <cfRule type="containsText" dxfId="496" priority="644" operator="containsText" text="ELZ">
      <formula>NOT(ISERROR(SEARCH("ELZ",D47)))</formula>
    </cfRule>
    <cfRule type="containsText" dxfId="495" priority="645" operator="containsText" text="URF">
      <formula>NOT(ISERROR(SEARCH("URF",D47)))</formula>
    </cfRule>
    <cfRule type="containsText" dxfId="494" priority="646" operator="containsText" text="ANK">
      <formula>NOT(ISERROR(SEARCH("ANK",D47)))</formula>
    </cfRule>
    <cfRule type="containsText" dxfId="493" priority="647" operator="containsText" text="BUR">
      <formula>NOT(ISERROR(SEARCH("BUR",D47)))</formula>
    </cfRule>
    <cfRule type="containsText" dxfId="492" priority="648" operator="containsText" text="İST">
      <formula>NOT(ISERROR(SEARCH("İST",D47)))</formula>
    </cfRule>
    <cfRule type="containsText" dxfId="491" priority="649" operator="containsText" text="İZM">
      <formula>NOT(ISERROR(SEARCH("İZM",D47)))</formula>
    </cfRule>
    <cfRule type="containsText" dxfId="490" priority="650" operator="containsText" text="ADA">
      <formula>NOT(ISERROR(SEARCH("ADA",D47)))</formula>
    </cfRule>
  </conditionalFormatting>
  <conditionalFormatting sqref="E47 E49 E51 E53 E55 E57 G47 G49 G51 G53 G55 G57 I47 I49 I51 I53 I55 I57 K47 K49 K51 K53 K55 K57 M47 M49 M51 M53 M55 M57">
    <cfRule type="containsText" dxfId="489" priority="631" operator="containsText" text="ANT">
      <formula>NOT(ISERROR(SEARCH("ANT",E47)))</formula>
    </cfRule>
    <cfRule type="containsText" dxfId="488" priority="632" operator="containsText" text="KOC">
      <formula>NOT(ISERROR(SEARCH("KOC",E47)))</formula>
    </cfRule>
    <cfRule type="containsText" dxfId="487" priority="633" operator="containsText" text="DYB">
      <formula>NOT(ISERROR(SEARCH("DYB",E47)))</formula>
    </cfRule>
    <cfRule type="containsText" dxfId="486" priority="634" operator="containsText" text="ELZ">
      <formula>NOT(ISERROR(SEARCH("ELZ",E47)))</formula>
    </cfRule>
    <cfRule type="containsText" dxfId="485" priority="635" operator="containsText" text="URF">
      <formula>NOT(ISERROR(SEARCH("URF",E47)))</formula>
    </cfRule>
    <cfRule type="containsText" dxfId="484" priority="636" operator="containsText" text="ANK">
      <formula>NOT(ISERROR(SEARCH("ANK",E47)))</formula>
    </cfRule>
    <cfRule type="containsText" dxfId="483" priority="637" operator="containsText" text="BUR">
      <formula>NOT(ISERROR(SEARCH("BUR",E47)))</formula>
    </cfRule>
    <cfRule type="containsText" dxfId="482" priority="638" operator="containsText" text="İST">
      <formula>NOT(ISERROR(SEARCH("İST",E47)))</formula>
    </cfRule>
    <cfRule type="containsText" dxfId="481" priority="639" operator="containsText" text="İZM">
      <formula>NOT(ISERROR(SEARCH("İZM",E47)))</formula>
    </cfRule>
    <cfRule type="containsText" dxfId="480" priority="640" operator="containsText" text="ADA">
      <formula>NOT(ISERROR(SEARCH("ADA",E47)))</formula>
    </cfRule>
  </conditionalFormatting>
  <conditionalFormatting sqref="O45 O47 O49 O51 O53 O55 O57">
    <cfRule type="containsText" dxfId="479" priority="621" operator="containsText" text="ANT">
      <formula>NOT(ISERROR(SEARCH("ANT",O45)))</formula>
    </cfRule>
    <cfRule type="containsText" dxfId="478" priority="622" operator="containsText" text="KOC">
      <formula>NOT(ISERROR(SEARCH("KOC",O45)))</formula>
    </cfRule>
    <cfRule type="containsText" dxfId="477" priority="623" operator="containsText" text="DYB">
      <formula>NOT(ISERROR(SEARCH("DYB",O45)))</formula>
    </cfRule>
    <cfRule type="containsText" dxfId="476" priority="624" operator="containsText" text="ELZ">
      <formula>NOT(ISERROR(SEARCH("ELZ",O45)))</formula>
    </cfRule>
    <cfRule type="containsText" dxfId="475" priority="625" operator="containsText" text="URF">
      <formula>NOT(ISERROR(SEARCH("URF",O45)))</formula>
    </cfRule>
    <cfRule type="containsText" dxfId="474" priority="626" operator="containsText" text="ANK">
      <formula>NOT(ISERROR(SEARCH("ANK",O45)))</formula>
    </cfRule>
    <cfRule type="containsText" dxfId="473" priority="627" operator="containsText" text="BUR">
      <formula>NOT(ISERROR(SEARCH("BUR",O45)))</formula>
    </cfRule>
    <cfRule type="containsText" dxfId="472" priority="628" operator="containsText" text="İST">
      <formula>NOT(ISERROR(SEARCH("İST",O45)))</formula>
    </cfRule>
    <cfRule type="containsText" dxfId="471" priority="629" operator="containsText" text="İZM">
      <formula>NOT(ISERROR(SEARCH("İZM",O45)))</formula>
    </cfRule>
    <cfRule type="containsText" dxfId="470" priority="630" operator="containsText" text="ADA">
      <formula>NOT(ISERROR(SEARCH("ADA",O45)))</formula>
    </cfRule>
  </conditionalFormatting>
  <conditionalFormatting sqref="P45 P47 P49 P51 P53 P55 P57">
    <cfRule type="containsText" dxfId="469" priority="611" operator="containsText" text="ANT">
      <formula>NOT(ISERROR(SEARCH("ANT",P45)))</formula>
    </cfRule>
    <cfRule type="containsText" dxfId="468" priority="612" operator="containsText" text="KOC">
      <formula>NOT(ISERROR(SEARCH("KOC",P45)))</formula>
    </cfRule>
    <cfRule type="containsText" dxfId="467" priority="613" operator="containsText" text="DYB">
      <formula>NOT(ISERROR(SEARCH("DYB",P45)))</formula>
    </cfRule>
    <cfRule type="containsText" dxfId="466" priority="614" operator="containsText" text="ELZ">
      <formula>NOT(ISERROR(SEARCH("ELZ",P45)))</formula>
    </cfRule>
    <cfRule type="containsText" dxfId="465" priority="615" operator="containsText" text="URF">
      <formula>NOT(ISERROR(SEARCH("URF",P45)))</formula>
    </cfRule>
    <cfRule type="containsText" dxfId="464" priority="616" operator="containsText" text="ANK">
      <formula>NOT(ISERROR(SEARCH("ANK",P45)))</formula>
    </cfRule>
    <cfRule type="containsText" dxfId="463" priority="617" operator="containsText" text="BUR">
      <formula>NOT(ISERROR(SEARCH("BUR",P45)))</formula>
    </cfRule>
    <cfRule type="containsText" dxfId="462" priority="618" operator="containsText" text="İST">
      <formula>NOT(ISERROR(SEARCH("İST",P45)))</formula>
    </cfRule>
    <cfRule type="containsText" dxfId="461" priority="619" operator="containsText" text="İZM">
      <formula>NOT(ISERROR(SEARCH("İZM",P45)))</formula>
    </cfRule>
    <cfRule type="containsText" dxfId="460" priority="620" operator="containsText" text="ADA">
      <formula>NOT(ISERROR(SEARCH("ADA",P45)))</formula>
    </cfRule>
  </conditionalFormatting>
  <conditionalFormatting sqref="Q45 Q47 Q49 Q51 Q53 Q55 Q57 S45 S47 S49 S51 S53 S55 S57 U45 U47 U49 U51 U53 U55 U57 W45 W47 W49 W51 W53 W55 W57 Y45 Y47 Y49 Y51 Y53 Y55 Y57">
    <cfRule type="containsText" dxfId="459" priority="601" operator="containsText" text="ANT">
      <formula>NOT(ISERROR(SEARCH("ANT",Q45)))</formula>
    </cfRule>
    <cfRule type="containsText" dxfId="458" priority="602" operator="containsText" text="KOC">
      <formula>NOT(ISERROR(SEARCH("KOC",Q45)))</formula>
    </cfRule>
    <cfRule type="containsText" dxfId="457" priority="603" operator="containsText" text="DYB">
      <formula>NOT(ISERROR(SEARCH("DYB",Q45)))</formula>
    </cfRule>
    <cfRule type="containsText" dxfId="456" priority="604" operator="containsText" text="ELZ">
      <formula>NOT(ISERROR(SEARCH("ELZ",Q45)))</formula>
    </cfRule>
    <cfRule type="containsText" dxfId="455" priority="605" operator="containsText" text="URF">
      <formula>NOT(ISERROR(SEARCH("URF",Q45)))</formula>
    </cfRule>
    <cfRule type="containsText" dxfId="454" priority="606" operator="containsText" text="ANK">
      <formula>NOT(ISERROR(SEARCH("ANK",Q45)))</formula>
    </cfRule>
    <cfRule type="containsText" dxfId="453" priority="607" operator="containsText" text="BUR">
      <formula>NOT(ISERROR(SEARCH("BUR",Q45)))</formula>
    </cfRule>
    <cfRule type="containsText" dxfId="452" priority="608" operator="containsText" text="İST">
      <formula>NOT(ISERROR(SEARCH("İST",Q45)))</formula>
    </cfRule>
    <cfRule type="containsText" dxfId="451" priority="609" operator="containsText" text="İZM">
      <formula>NOT(ISERROR(SEARCH("İZM",Q45)))</formula>
    </cfRule>
    <cfRule type="containsText" dxfId="450" priority="610" operator="containsText" text="ADA">
      <formula>NOT(ISERROR(SEARCH("ADA",Q45)))</formula>
    </cfRule>
  </conditionalFormatting>
  <conditionalFormatting sqref="R45 R47 R49 R51 R53 R55 R57 T45 T47 T49 T51 T53 T55 T57 V45 V47 V49 V51 V53 V55 V57 X45 X47 X49 X51 X53 X55 X57 Z45 Z47 Z49 Z51 Z53 Z55 Z57">
    <cfRule type="containsText" dxfId="449" priority="591" operator="containsText" text="ANT">
      <formula>NOT(ISERROR(SEARCH("ANT",R45)))</formula>
    </cfRule>
    <cfRule type="containsText" dxfId="448" priority="592" operator="containsText" text="KOC">
      <formula>NOT(ISERROR(SEARCH("KOC",R45)))</formula>
    </cfRule>
    <cfRule type="containsText" dxfId="447" priority="593" operator="containsText" text="DYB">
      <formula>NOT(ISERROR(SEARCH("DYB",R45)))</formula>
    </cfRule>
    <cfRule type="containsText" dxfId="446" priority="594" operator="containsText" text="ELZ">
      <formula>NOT(ISERROR(SEARCH("ELZ",R45)))</formula>
    </cfRule>
    <cfRule type="containsText" dxfId="445" priority="595" operator="containsText" text="URF">
      <formula>NOT(ISERROR(SEARCH("URF",R45)))</formula>
    </cfRule>
    <cfRule type="containsText" dxfId="444" priority="596" operator="containsText" text="ANK">
      <formula>NOT(ISERROR(SEARCH("ANK",R45)))</formula>
    </cfRule>
    <cfRule type="containsText" dxfId="443" priority="597" operator="containsText" text="BUR">
      <formula>NOT(ISERROR(SEARCH("BUR",R45)))</formula>
    </cfRule>
    <cfRule type="containsText" dxfId="442" priority="598" operator="containsText" text="İST">
      <formula>NOT(ISERROR(SEARCH("İST",R45)))</formula>
    </cfRule>
    <cfRule type="containsText" dxfId="441" priority="599" operator="containsText" text="İZM">
      <formula>NOT(ISERROR(SEARCH("İZM",R45)))</formula>
    </cfRule>
    <cfRule type="containsText" dxfId="440" priority="600" operator="containsText" text="ADA">
      <formula>NOT(ISERROR(SEARCH("ADA",R45)))</formula>
    </cfRule>
  </conditionalFormatting>
  <conditionalFormatting sqref="AB45 AB47 AB49 AB51 AB53 AB55 AB57">
    <cfRule type="containsText" dxfId="439" priority="581" operator="containsText" text="ANT">
      <formula>NOT(ISERROR(SEARCH("ANT",AB45)))</formula>
    </cfRule>
    <cfRule type="containsText" dxfId="438" priority="582" operator="containsText" text="KOC">
      <formula>NOT(ISERROR(SEARCH("KOC",AB45)))</formula>
    </cfRule>
    <cfRule type="containsText" dxfId="437" priority="583" operator="containsText" text="DYB">
      <formula>NOT(ISERROR(SEARCH("DYB",AB45)))</formula>
    </cfRule>
    <cfRule type="containsText" dxfId="436" priority="584" operator="containsText" text="ELZ">
      <formula>NOT(ISERROR(SEARCH("ELZ",AB45)))</formula>
    </cfRule>
    <cfRule type="containsText" dxfId="435" priority="585" operator="containsText" text="URF">
      <formula>NOT(ISERROR(SEARCH("URF",AB45)))</formula>
    </cfRule>
    <cfRule type="containsText" dxfId="434" priority="586" operator="containsText" text="ANK">
      <formula>NOT(ISERROR(SEARCH("ANK",AB45)))</formula>
    </cfRule>
    <cfRule type="containsText" dxfId="433" priority="587" operator="containsText" text="BUR">
      <formula>NOT(ISERROR(SEARCH("BUR",AB45)))</formula>
    </cfRule>
    <cfRule type="containsText" dxfId="432" priority="588" operator="containsText" text="İST">
      <formula>NOT(ISERROR(SEARCH("İST",AB45)))</formula>
    </cfRule>
    <cfRule type="containsText" dxfId="431" priority="589" operator="containsText" text="İZM">
      <formula>NOT(ISERROR(SEARCH("İZM",AB45)))</formula>
    </cfRule>
    <cfRule type="containsText" dxfId="430" priority="590" operator="containsText" text="ADA">
      <formula>NOT(ISERROR(SEARCH("ADA",AB45)))</formula>
    </cfRule>
  </conditionalFormatting>
  <conditionalFormatting sqref="AC45 AC47 AC49 AC51 AC53 AC55 AC57">
    <cfRule type="containsText" dxfId="429" priority="571" operator="containsText" text="ANT">
      <formula>NOT(ISERROR(SEARCH("ANT",AC45)))</formula>
    </cfRule>
    <cfRule type="containsText" dxfId="428" priority="572" operator="containsText" text="KOC">
      <formula>NOT(ISERROR(SEARCH("KOC",AC45)))</formula>
    </cfRule>
    <cfRule type="containsText" dxfId="427" priority="573" operator="containsText" text="DYB">
      <formula>NOT(ISERROR(SEARCH("DYB",AC45)))</formula>
    </cfRule>
    <cfRule type="containsText" dxfId="426" priority="574" operator="containsText" text="ELZ">
      <formula>NOT(ISERROR(SEARCH("ELZ",AC45)))</formula>
    </cfRule>
    <cfRule type="containsText" dxfId="425" priority="575" operator="containsText" text="URF">
      <formula>NOT(ISERROR(SEARCH("URF",AC45)))</formula>
    </cfRule>
    <cfRule type="containsText" dxfId="424" priority="576" operator="containsText" text="ANK">
      <formula>NOT(ISERROR(SEARCH("ANK",AC45)))</formula>
    </cfRule>
    <cfRule type="containsText" dxfId="423" priority="577" operator="containsText" text="BUR">
      <formula>NOT(ISERROR(SEARCH("BUR",AC45)))</formula>
    </cfRule>
    <cfRule type="containsText" dxfId="422" priority="578" operator="containsText" text="İST">
      <formula>NOT(ISERROR(SEARCH("İST",AC45)))</formula>
    </cfRule>
    <cfRule type="containsText" dxfId="421" priority="579" operator="containsText" text="İZM">
      <formula>NOT(ISERROR(SEARCH("İZM",AC45)))</formula>
    </cfRule>
    <cfRule type="containsText" dxfId="420" priority="580" operator="containsText" text="ADA">
      <formula>NOT(ISERROR(SEARCH("ADA",AC45)))</formula>
    </cfRule>
  </conditionalFormatting>
  <conditionalFormatting sqref="AD45 AD47 AD49 AD51 AD53 AD55 AD57 AF45 AF47 AF49 AF51 AF53 AF55 AF57 AH45 AH47 AH49 AH51 AH53 AH55 AH57 AJ45 AJ47 AJ49 AJ51 AJ53 AJ55 AJ57 AL45 AL47 AL49 AL51 AL53 AL55 AL57">
    <cfRule type="containsText" dxfId="419" priority="561" operator="containsText" text="ANT">
      <formula>NOT(ISERROR(SEARCH("ANT",AD45)))</formula>
    </cfRule>
    <cfRule type="containsText" dxfId="418" priority="562" operator="containsText" text="KOC">
      <formula>NOT(ISERROR(SEARCH("KOC",AD45)))</formula>
    </cfRule>
    <cfRule type="containsText" dxfId="417" priority="563" operator="containsText" text="DYB">
      <formula>NOT(ISERROR(SEARCH("DYB",AD45)))</formula>
    </cfRule>
    <cfRule type="containsText" dxfId="416" priority="564" operator="containsText" text="ELZ">
      <formula>NOT(ISERROR(SEARCH("ELZ",AD45)))</formula>
    </cfRule>
    <cfRule type="containsText" dxfId="415" priority="565" operator="containsText" text="URF">
      <formula>NOT(ISERROR(SEARCH("URF",AD45)))</formula>
    </cfRule>
    <cfRule type="containsText" dxfId="414" priority="566" operator="containsText" text="ANK">
      <formula>NOT(ISERROR(SEARCH("ANK",AD45)))</formula>
    </cfRule>
    <cfRule type="containsText" dxfId="413" priority="567" operator="containsText" text="BUR">
      <formula>NOT(ISERROR(SEARCH("BUR",AD45)))</formula>
    </cfRule>
    <cfRule type="containsText" dxfId="412" priority="568" operator="containsText" text="İST">
      <formula>NOT(ISERROR(SEARCH("İST",AD45)))</formula>
    </cfRule>
    <cfRule type="containsText" dxfId="411" priority="569" operator="containsText" text="İZM">
      <formula>NOT(ISERROR(SEARCH("İZM",AD45)))</formula>
    </cfRule>
    <cfRule type="containsText" dxfId="410" priority="570" operator="containsText" text="ADA">
      <formula>NOT(ISERROR(SEARCH("ADA",AD45)))</formula>
    </cfRule>
  </conditionalFormatting>
  <conditionalFormatting sqref="AE45 AE47 AE49 AE51 AE53 AE55 AE57 AG45 AG47 AG49 AG51 AG53 AG55 AG57 AI45 AI47 AI49 AI51 AI53 AI55 AI57 AK45 AK47 AK49 AK51 AK53 AK55 AK57 AM45 AM47 AM49 AM51 AM53 AM55 AM57">
    <cfRule type="containsText" dxfId="409" priority="551" operator="containsText" text="ANT">
      <formula>NOT(ISERROR(SEARCH("ANT",AE45)))</formula>
    </cfRule>
    <cfRule type="containsText" dxfId="408" priority="552" operator="containsText" text="KOC">
      <formula>NOT(ISERROR(SEARCH("KOC",AE45)))</formula>
    </cfRule>
    <cfRule type="containsText" dxfId="407" priority="553" operator="containsText" text="DYB">
      <formula>NOT(ISERROR(SEARCH("DYB",AE45)))</formula>
    </cfRule>
    <cfRule type="containsText" dxfId="406" priority="554" operator="containsText" text="ELZ">
      <formula>NOT(ISERROR(SEARCH("ELZ",AE45)))</formula>
    </cfRule>
    <cfRule type="containsText" dxfId="405" priority="555" operator="containsText" text="URF">
      <formula>NOT(ISERROR(SEARCH("URF",AE45)))</formula>
    </cfRule>
    <cfRule type="containsText" dxfId="404" priority="556" operator="containsText" text="ANK">
      <formula>NOT(ISERROR(SEARCH("ANK",AE45)))</formula>
    </cfRule>
    <cfRule type="containsText" dxfId="403" priority="557" operator="containsText" text="BUR">
      <formula>NOT(ISERROR(SEARCH("BUR",AE45)))</formula>
    </cfRule>
    <cfRule type="containsText" dxfId="402" priority="558" operator="containsText" text="İST">
      <formula>NOT(ISERROR(SEARCH("İST",AE45)))</formula>
    </cfRule>
    <cfRule type="containsText" dxfId="401" priority="559" operator="containsText" text="İZM">
      <formula>NOT(ISERROR(SEARCH("İZM",AE45)))</formula>
    </cfRule>
    <cfRule type="containsText" dxfId="400" priority="560" operator="containsText" text="ADA">
      <formula>NOT(ISERROR(SEARCH("ADA",AE45)))</formula>
    </cfRule>
  </conditionalFormatting>
  <conditionalFormatting sqref="B62">
    <cfRule type="containsText" dxfId="399" priority="541" operator="containsText" text="ANT">
      <formula>NOT(ISERROR(SEARCH("ANT",B62)))</formula>
    </cfRule>
    <cfRule type="containsText" dxfId="398" priority="542" operator="containsText" text="KOC">
      <formula>NOT(ISERROR(SEARCH("KOC",B62)))</formula>
    </cfRule>
    <cfRule type="containsText" dxfId="397" priority="543" operator="containsText" text="DYB">
      <formula>NOT(ISERROR(SEARCH("DYB",B62)))</formula>
    </cfRule>
    <cfRule type="containsText" dxfId="396" priority="544" operator="containsText" text="ELZ">
      <formula>NOT(ISERROR(SEARCH("ELZ",B62)))</formula>
    </cfRule>
    <cfRule type="containsText" dxfId="395" priority="545" operator="containsText" text="URF">
      <formula>NOT(ISERROR(SEARCH("URF",B62)))</formula>
    </cfRule>
    <cfRule type="containsText" dxfId="394" priority="546" operator="containsText" text="ANK">
      <formula>NOT(ISERROR(SEARCH("ANK",B62)))</formula>
    </cfRule>
    <cfRule type="containsText" dxfId="393" priority="547" operator="containsText" text="BUR">
      <formula>NOT(ISERROR(SEARCH("BUR",B62)))</formula>
    </cfRule>
    <cfRule type="containsText" dxfId="392" priority="548" operator="containsText" text="İST">
      <formula>NOT(ISERROR(SEARCH("İST",B62)))</formula>
    </cfRule>
    <cfRule type="containsText" dxfId="391" priority="549" operator="containsText" text="İZM">
      <formula>NOT(ISERROR(SEARCH("İZM",B62)))</formula>
    </cfRule>
    <cfRule type="containsText" dxfId="390" priority="550" operator="containsText" text="ADA">
      <formula>NOT(ISERROR(SEARCH("ADA",B62)))</formula>
    </cfRule>
  </conditionalFormatting>
  <conditionalFormatting sqref="C62">
    <cfRule type="containsText" dxfId="389" priority="531" operator="containsText" text="ANT">
      <formula>NOT(ISERROR(SEARCH("ANT",C62)))</formula>
    </cfRule>
    <cfRule type="containsText" dxfId="388" priority="532" operator="containsText" text="KOC">
      <formula>NOT(ISERROR(SEARCH("KOC",C62)))</formula>
    </cfRule>
    <cfRule type="containsText" dxfId="387" priority="533" operator="containsText" text="DYB">
      <formula>NOT(ISERROR(SEARCH("DYB",C62)))</formula>
    </cfRule>
    <cfRule type="containsText" dxfId="386" priority="534" operator="containsText" text="ELZ">
      <formula>NOT(ISERROR(SEARCH("ELZ",C62)))</formula>
    </cfRule>
    <cfRule type="containsText" dxfId="385" priority="535" operator="containsText" text="URF">
      <formula>NOT(ISERROR(SEARCH("URF",C62)))</formula>
    </cfRule>
    <cfRule type="containsText" dxfId="384" priority="536" operator="containsText" text="ANK">
      <formula>NOT(ISERROR(SEARCH("ANK",C62)))</formula>
    </cfRule>
    <cfRule type="containsText" dxfId="383" priority="537" operator="containsText" text="BUR">
      <formula>NOT(ISERROR(SEARCH("BUR",C62)))</formula>
    </cfRule>
    <cfRule type="containsText" dxfId="382" priority="538" operator="containsText" text="İST">
      <formula>NOT(ISERROR(SEARCH("İST",C62)))</formula>
    </cfRule>
    <cfRule type="containsText" dxfId="381" priority="539" operator="containsText" text="İZM">
      <formula>NOT(ISERROR(SEARCH("İZM",C62)))</formula>
    </cfRule>
    <cfRule type="containsText" dxfId="380" priority="540" operator="containsText" text="ADA">
      <formula>NOT(ISERROR(SEARCH("ADA",C62)))</formula>
    </cfRule>
  </conditionalFormatting>
  <conditionalFormatting sqref="D62 F62 H62 J62 L62">
    <cfRule type="containsText" dxfId="379" priority="521" operator="containsText" text="ANT">
      <formula>NOT(ISERROR(SEARCH("ANT",D62)))</formula>
    </cfRule>
    <cfRule type="containsText" dxfId="378" priority="522" operator="containsText" text="KOC">
      <formula>NOT(ISERROR(SEARCH("KOC",D62)))</formula>
    </cfRule>
    <cfRule type="containsText" dxfId="377" priority="523" operator="containsText" text="DYB">
      <formula>NOT(ISERROR(SEARCH("DYB",D62)))</formula>
    </cfRule>
    <cfRule type="containsText" dxfId="376" priority="524" operator="containsText" text="ELZ">
      <formula>NOT(ISERROR(SEARCH("ELZ",D62)))</formula>
    </cfRule>
    <cfRule type="containsText" dxfId="375" priority="525" operator="containsText" text="URF">
      <formula>NOT(ISERROR(SEARCH("URF",D62)))</formula>
    </cfRule>
    <cfRule type="containsText" dxfId="374" priority="526" operator="containsText" text="ANK">
      <formula>NOT(ISERROR(SEARCH("ANK",D62)))</formula>
    </cfRule>
    <cfRule type="containsText" dxfId="373" priority="527" operator="containsText" text="BUR">
      <formula>NOT(ISERROR(SEARCH("BUR",D62)))</formula>
    </cfRule>
    <cfRule type="containsText" dxfId="372" priority="528" operator="containsText" text="İST">
      <formula>NOT(ISERROR(SEARCH("İST",D62)))</formula>
    </cfRule>
    <cfRule type="containsText" dxfId="371" priority="529" operator="containsText" text="İZM">
      <formula>NOT(ISERROR(SEARCH("İZM",D62)))</formula>
    </cfRule>
    <cfRule type="containsText" dxfId="370" priority="530" operator="containsText" text="ADA">
      <formula>NOT(ISERROR(SEARCH("ADA",D62)))</formula>
    </cfRule>
  </conditionalFormatting>
  <conditionalFormatting sqref="E62 G62 I62 K62 M62">
    <cfRule type="containsText" dxfId="369" priority="511" operator="containsText" text="ANT">
      <formula>NOT(ISERROR(SEARCH("ANT",E62)))</formula>
    </cfRule>
    <cfRule type="containsText" dxfId="368" priority="512" operator="containsText" text="KOC">
      <formula>NOT(ISERROR(SEARCH("KOC",E62)))</formula>
    </cfRule>
    <cfRule type="containsText" dxfId="367" priority="513" operator="containsText" text="DYB">
      <formula>NOT(ISERROR(SEARCH("DYB",E62)))</formula>
    </cfRule>
    <cfRule type="containsText" dxfId="366" priority="514" operator="containsText" text="ELZ">
      <formula>NOT(ISERROR(SEARCH("ELZ",E62)))</formula>
    </cfRule>
    <cfRule type="containsText" dxfId="365" priority="515" operator="containsText" text="URF">
      <formula>NOT(ISERROR(SEARCH("URF",E62)))</formula>
    </cfRule>
    <cfRule type="containsText" dxfId="364" priority="516" operator="containsText" text="ANK">
      <formula>NOT(ISERROR(SEARCH("ANK",E62)))</formula>
    </cfRule>
    <cfRule type="containsText" dxfId="363" priority="517" operator="containsText" text="BUR">
      <formula>NOT(ISERROR(SEARCH("BUR",E62)))</formula>
    </cfRule>
    <cfRule type="containsText" dxfId="362" priority="518" operator="containsText" text="İST">
      <formula>NOT(ISERROR(SEARCH("İST",E62)))</formula>
    </cfRule>
    <cfRule type="containsText" dxfId="361" priority="519" operator="containsText" text="İZM">
      <formula>NOT(ISERROR(SEARCH("İZM",E62)))</formula>
    </cfRule>
    <cfRule type="containsText" dxfId="360" priority="520" operator="containsText" text="ADA">
      <formula>NOT(ISERROR(SEARCH("ADA",E62)))</formula>
    </cfRule>
  </conditionalFormatting>
  <conditionalFormatting sqref="B64 B66 B68 B70 B72 B75">
    <cfRule type="containsText" dxfId="359" priority="501" operator="containsText" text="ANT">
      <formula>NOT(ISERROR(SEARCH("ANT",B64)))</formula>
    </cfRule>
    <cfRule type="containsText" dxfId="358" priority="502" operator="containsText" text="KOC">
      <formula>NOT(ISERROR(SEARCH("KOC",B64)))</formula>
    </cfRule>
    <cfRule type="containsText" dxfId="357" priority="503" operator="containsText" text="DYB">
      <formula>NOT(ISERROR(SEARCH("DYB",B64)))</formula>
    </cfRule>
    <cfRule type="containsText" dxfId="356" priority="504" operator="containsText" text="ELZ">
      <formula>NOT(ISERROR(SEARCH("ELZ",B64)))</formula>
    </cfRule>
    <cfRule type="containsText" dxfId="355" priority="505" operator="containsText" text="URF">
      <formula>NOT(ISERROR(SEARCH("URF",B64)))</formula>
    </cfRule>
    <cfRule type="containsText" dxfId="354" priority="506" operator="containsText" text="ANK">
      <formula>NOT(ISERROR(SEARCH("ANK",B64)))</formula>
    </cfRule>
    <cfRule type="containsText" dxfId="353" priority="507" operator="containsText" text="BUR">
      <formula>NOT(ISERROR(SEARCH("BUR",B64)))</formula>
    </cfRule>
    <cfRule type="containsText" dxfId="352" priority="508" operator="containsText" text="İST">
      <formula>NOT(ISERROR(SEARCH("İST",B64)))</formula>
    </cfRule>
    <cfRule type="containsText" dxfId="351" priority="509" operator="containsText" text="İZM">
      <formula>NOT(ISERROR(SEARCH("İZM",B64)))</formula>
    </cfRule>
    <cfRule type="containsText" dxfId="350" priority="510" operator="containsText" text="ADA">
      <formula>NOT(ISERROR(SEARCH("ADA",B64)))</formula>
    </cfRule>
  </conditionalFormatting>
  <conditionalFormatting sqref="C64 C66 C68 C70 C72 C75">
    <cfRule type="containsText" dxfId="349" priority="491" operator="containsText" text="ANT">
      <formula>NOT(ISERROR(SEARCH("ANT",C64)))</formula>
    </cfRule>
    <cfRule type="containsText" dxfId="348" priority="492" operator="containsText" text="KOC">
      <formula>NOT(ISERROR(SEARCH("KOC",C64)))</formula>
    </cfRule>
    <cfRule type="containsText" dxfId="347" priority="493" operator="containsText" text="DYB">
      <formula>NOT(ISERROR(SEARCH("DYB",C64)))</formula>
    </cfRule>
    <cfRule type="containsText" dxfId="346" priority="494" operator="containsText" text="ELZ">
      <formula>NOT(ISERROR(SEARCH("ELZ",C64)))</formula>
    </cfRule>
    <cfRule type="containsText" dxfId="345" priority="495" operator="containsText" text="URF">
      <formula>NOT(ISERROR(SEARCH("URF",C64)))</formula>
    </cfRule>
    <cfRule type="containsText" dxfId="344" priority="496" operator="containsText" text="ANK">
      <formula>NOT(ISERROR(SEARCH("ANK",C64)))</formula>
    </cfRule>
    <cfRule type="containsText" dxfId="343" priority="497" operator="containsText" text="BUR">
      <formula>NOT(ISERROR(SEARCH("BUR",C64)))</formula>
    </cfRule>
    <cfRule type="containsText" dxfId="342" priority="498" operator="containsText" text="İST">
      <formula>NOT(ISERROR(SEARCH("İST",C64)))</formula>
    </cfRule>
    <cfRule type="containsText" dxfId="341" priority="499" operator="containsText" text="İZM">
      <formula>NOT(ISERROR(SEARCH("İZM",C64)))</formula>
    </cfRule>
    <cfRule type="containsText" dxfId="340" priority="500" operator="containsText" text="ADA">
      <formula>NOT(ISERROR(SEARCH("ADA",C64)))</formula>
    </cfRule>
  </conditionalFormatting>
  <conditionalFormatting sqref="D64 D66 D68 D70 D72 D75 F64 F66 F68 F70 F72 F75 H64 H66 H68 H70 H72 H75 J64 J66 J68 J70 J72 J75 L64 L66 L68 L70 L72 L75">
    <cfRule type="containsText" dxfId="339" priority="481" operator="containsText" text="ANT">
      <formula>NOT(ISERROR(SEARCH("ANT",D64)))</formula>
    </cfRule>
    <cfRule type="containsText" dxfId="338" priority="482" operator="containsText" text="KOC">
      <formula>NOT(ISERROR(SEARCH("KOC",D64)))</formula>
    </cfRule>
    <cfRule type="containsText" dxfId="337" priority="483" operator="containsText" text="DYB">
      <formula>NOT(ISERROR(SEARCH("DYB",D64)))</formula>
    </cfRule>
    <cfRule type="containsText" dxfId="336" priority="484" operator="containsText" text="ELZ">
      <formula>NOT(ISERROR(SEARCH("ELZ",D64)))</formula>
    </cfRule>
    <cfRule type="containsText" dxfId="335" priority="485" operator="containsText" text="URF">
      <formula>NOT(ISERROR(SEARCH("URF",D64)))</formula>
    </cfRule>
    <cfRule type="containsText" dxfId="334" priority="486" operator="containsText" text="ANK">
      <formula>NOT(ISERROR(SEARCH("ANK",D64)))</formula>
    </cfRule>
    <cfRule type="containsText" dxfId="333" priority="487" operator="containsText" text="BUR">
      <formula>NOT(ISERROR(SEARCH("BUR",D64)))</formula>
    </cfRule>
    <cfRule type="containsText" dxfId="332" priority="488" operator="containsText" text="İST">
      <formula>NOT(ISERROR(SEARCH("İST",D64)))</formula>
    </cfRule>
    <cfRule type="containsText" dxfId="331" priority="489" operator="containsText" text="İZM">
      <formula>NOT(ISERROR(SEARCH("İZM",D64)))</formula>
    </cfRule>
    <cfRule type="containsText" dxfId="330" priority="490" operator="containsText" text="ADA">
      <formula>NOT(ISERROR(SEARCH("ADA",D64)))</formula>
    </cfRule>
  </conditionalFormatting>
  <conditionalFormatting sqref="E64 E66 E68 E70 E72 E75 G64 G66 G68 G70 G72 G75 I64 I66 I68 I70 I72 I75 K64 K66 K68 K70 K72 K75 M64 M66 M68 M70 M72 M75">
    <cfRule type="containsText" dxfId="329" priority="471" operator="containsText" text="ANT">
      <formula>NOT(ISERROR(SEARCH("ANT",E64)))</formula>
    </cfRule>
    <cfRule type="containsText" dxfId="328" priority="472" operator="containsText" text="KOC">
      <formula>NOT(ISERROR(SEARCH("KOC",E64)))</formula>
    </cfRule>
    <cfRule type="containsText" dxfId="327" priority="473" operator="containsText" text="DYB">
      <formula>NOT(ISERROR(SEARCH("DYB",E64)))</formula>
    </cfRule>
    <cfRule type="containsText" dxfId="326" priority="474" operator="containsText" text="ELZ">
      <formula>NOT(ISERROR(SEARCH("ELZ",E64)))</formula>
    </cfRule>
    <cfRule type="containsText" dxfId="325" priority="475" operator="containsText" text="URF">
      <formula>NOT(ISERROR(SEARCH("URF",E64)))</formula>
    </cfRule>
    <cfRule type="containsText" dxfId="324" priority="476" operator="containsText" text="ANK">
      <formula>NOT(ISERROR(SEARCH("ANK",E64)))</formula>
    </cfRule>
    <cfRule type="containsText" dxfId="323" priority="477" operator="containsText" text="BUR">
      <formula>NOT(ISERROR(SEARCH("BUR",E64)))</formula>
    </cfRule>
    <cfRule type="containsText" dxfId="322" priority="478" operator="containsText" text="İST">
      <formula>NOT(ISERROR(SEARCH("İST",E64)))</formula>
    </cfRule>
    <cfRule type="containsText" dxfId="321" priority="479" operator="containsText" text="İZM">
      <formula>NOT(ISERROR(SEARCH("İZM",E64)))</formula>
    </cfRule>
    <cfRule type="containsText" dxfId="320" priority="480" operator="containsText" text="ADA">
      <formula>NOT(ISERROR(SEARCH("ADA",E64)))</formula>
    </cfRule>
  </conditionalFormatting>
  <conditionalFormatting sqref="O62 O64 O66 O68 O70 O72 O75">
    <cfRule type="containsText" dxfId="319" priority="461" operator="containsText" text="ANT">
      <formula>NOT(ISERROR(SEARCH("ANT",O62)))</formula>
    </cfRule>
    <cfRule type="containsText" dxfId="318" priority="462" operator="containsText" text="KOC">
      <formula>NOT(ISERROR(SEARCH("KOC",O62)))</formula>
    </cfRule>
    <cfRule type="containsText" dxfId="317" priority="463" operator="containsText" text="DYB">
      <formula>NOT(ISERROR(SEARCH("DYB",O62)))</formula>
    </cfRule>
    <cfRule type="containsText" dxfId="316" priority="464" operator="containsText" text="ELZ">
      <formula>NOT(ISERROR(SEARCH("ELZ",O62)))</formula>
    </cfRule>
    <cfRule type="containsText" dxfId="315" priority="465" operator="containsText" text="URF">
      <formula>NOT(ISERROR(SEARCH("URF",O62)))</formula>
    </cfRule>
    <cfRule type="containsText" dxfId="314" priority="466" operator="containsText" text="ANK">
      <formula>NOT(ISERROR(SEARCH("ANK",O62)))</formula>
    </cfRule>
    <cfRule type="containsText" dxfId="313" priority="467" operator="containsText" text="BUR">
      <formula>NOT(ISERROR(SEARCH("BUR",O62)))</formula>
    </cfRule>
    <cfRule type="containsText" dxfId="312" priority="468" operator="containsText" text="İST">
      <formula>NOT(ISERROR(SEARCH("İST",O62)))</formula>
    </cfRule>
    <cfRule type="containsText" dxfId="311" priority="469" operator="containsText" text="İZM">
      <formula>NOT(ISERROR(SEARCH("İZM",O62)))</formula>
    </cfRule>
    <cfRule type="containsText" dxfId="310" priority="470" operator="containsText" text="ADA">
      <formula>NOT(ISERROR(SEARCH("ADA",O62)))</formula>
    </cfRule>
  </conditionalFormatting>
  <conditionalFormatting sqref="P62 P64 P66 P68 P70 P72 P75">
    <cfRule type="containsText" dxfId="309" priority="451" operator="containsText" text="ANT">
      <formula>NOT(ISERROR(SEARCH("ANT",P62)))</formula>
    </cfRule>
    <cfRule type="containsText" dxfId="308" priority="452" operator="containsText" text="KOC">
      <formula>NOT(ISERROR(SEARCH("KOC",P62)))</formula>
    </cfRule>
    <cfRule type="containsText" dxfId="307" priority="453" operator="containsText" text="DYB">
      <formula>NOT(ISERROR(SEARCH("DYB",P62)))</formula>
    </cfRule>
    <cfRule type="containsText" dxfId="306" priority="454" operator="containsText" text="ELZ">
      <formula>NOT(ISERROR(SEARCH("ELZ",P62)))</formula>
    </cfRule>
    <cfRule type="containsText" dxfId="305" priority="455" operator="containsText" text="URF">
      <formula>NOT(ISERROR(SEARCH("URF",P62)))</formula>
    </cfRule>
    <cfRule type="containsText" dxfId="304" priority="456" operator="containsText" text="ANK">
      <formula>NOT(ISERROR(SEARCH("ANK",P62)))</formula>
    </cfRule>
    <cfRule type="containsText" dxfId="303" priority="457" operator="containsText" text="BUR">
      <formula>NOT(ISERROR(SEARCH("BUR",P62)))</formula>
    </cfRule>
    <cfRule type="containsText" dxfId="302" priority="458" operator="containsText" text="İST">
      <formula>NOT(ISERROR(SEARCH("İST",P62)))</formula>
    </cfRule>
    <cfRule type="containsText" dxfId="301" priority="459" operator="containsText" text="İZM">
      <formula>NOT(ISERROR(SEARCH("İZM",P62)))</formula>
    </cfRule>
    <cfRule type="containsText" dxfId="300" priority="460" operator="containsText" text="ADA">
      <formula>NOT(ISERROR(SEARCH("ADA",P62)))</formula>
    </cfRule>
  </conditionalFormatting>
  <conditionalFormatting sqref="Q62 Q64 Q66 Q68 Q70 Q72 Q75 S62 S64 S66 S68 S70 S72 S75 U62 U64 U66 U68 U70 U72 U75 W62 W64 W66 W68 W70 W72 W75 Y62 Y64 Y66 Y68 Y70 Y72 Y75">
    <cfRule type="containsText" dxfId="299" priority="441" operator="containsText" text="ANT">
      <formula>NOT(ISERROR(SEARCH("ANT",Q62)))</formula>
    </cfRule>
    <cfRule type="containsText" dxfId="298" priority="442" operator="containsText" text="KOC">
      <formula>NOT(ISERROR(SEARCH("KOC",Q62)))</formula>
    </cfRule>
    <cfRule type="containsText" dxfId="297" priority="443" operator="containsText" text="DYB">
      <formula>NOT(ISERROR(SEARCH("DYB",Q62)))</formula>
    </cfRule>
    <cfRule type="containsText" dxfId="296" priority="444" operator="containsText" text="ELZ">
      <formula>NOT(ISERROR(SEARCH("ELZ",Q62)))</formula>
    </cfRule>
    <cfRule type="containsText" dxfId="295" priority="445" operator="containsText" text="URF">
      <formula>NOT(ISERROR(SEARCH("URF",Q62)))</formula>
    </cfRule>
    <cfRule type="containsText" dxfId="294" priority="446" operator="containsText" text="ANK">
      <formula>NOT(ISERROR(SEARCH("ANK",Q62)))</formula>
    </cfRule>
    <cfRule type="containsText" dxfId="293" priority="447" operator="containsText" text="BUR">
      <formula>NOT(ISERROR(SEARCH("BUR",Q62)))</formula>
    </cfRule>
    <cfRule type="containsText" dxfId="292" priority="448" operator="containsText" text="İST">
      <formula>NOT(ISERROR(SEARCH("İST",Q62)))</formula>
    </cfRule>
    <cfRule type="containsText" dxfId="291" priority="449" operator="containsText" text="İZM">
      <formula>NOT(ISERROR(SEARCH("İZM",Q62)))</formula>
    </cfRule>
    <cfRule type="containsText" dxfId="290" priority="450" operator="containsText" text="ADA">
      <formula>NOT(ISERROR(SEARCH("ADA",Q62)))</formula>
    </cfRule>
  </conditionalFormatting>
  <conditionalFormatting sqref="R62 R64 R66 R68 R70 R72 R75 T62 T64 T66 T68 T70 T72 T75 V62 V64 V66 V68 V70 V72 V75 X62 X64 X66 X68 X70 X72 X75 Z62 Z64 Z66 Z68 Z70 Z72 Z75">
    <cfRule type="containsText" dxfId="289" priority="431" operator="containsText" text="ANT">
      <formula>NOT(ISERROR(SEARCH("ANT",R62)))</formula>
    </cfRule>
    <cfRule type="containsText" dxfId="288" priority="432" operator="containsText" text="KOC">
      <formula>NOT(ISERROR(SEARCH("KOC",R62)))</formula>
    </cfRule>
    <cfRule type="containsText" dxfId="287" priority="433" operator="containsText" text="DYB">
      <formula>NOT(ISERROR(SEARCH("DYB",R62)))</formula>
    </cfRule>
    <cfRule type="containsText" dxfId="286" priority="434" operator="containsText" text="ELZ">
      <formula>NOT(ISERROR(SEARCH("ELZ",R62)))</formula>
    </cfRule>
    <cfRule type="containsText" dxfId="285" priority="435" operator="containsText" text="URF">
      <formula>NOT(ISERROR(SEARCH("URF",R62)))</formula>
    </cfRule>
    <cfRule type="containsText" dxfId="284" priority="436" operator="containsText" text="ANK">
      <formula>NOT(ISERROR(SEARCH("ANK",R62)))</formula>
    </cfRule>
    <cfRule type="containsText" dxfId="283" priority="437" operator="containsText" text="BUR">
      <formula>NOT(ISERROR(SEARCH("BUR",R62)))</formula>
    </cfRule>
    <cfRule type="containsText" dxfId="282" priority="438" operator="containsText" text="İST">
      <formula>NOT(ISERROR(SEARCH("İST",R62)))</formula>
    </cfRule>
    <cfRule type="containsText" dxfId="281" priority="439" operator="containsText" text="İZM">
      <formula>NOT(ISERROR(SEARCH("İZM",R62)))</formula>
    </cfRule>
    <cfRule type="containsText" dxfId="280" priority="440" operator="containsText" text="ADA">
      <formula>NOT(ISERROR(SEARCH("ADA",R62)))</formula>
    </cfRule>
  </conditionalFormatting>
  <conditionalFormatting sqref="AB62 AB64 AB66 AB68 AB70 AB72 AB75">
    <cfRule type="containsText" dxfId="279" priority="421" operator="containsText" text="ANT">
      <formula>NOT(ISERROR(SEARCH("ANT",AB62)))</formula>
    </cfRule>
    <cfRule type="containsText" dxfId="278" priority="422" operator="containsText" text="KOC">
      <formula>NOT(ISERROR(SEARCH("KOC",AB62)))</formula>
    </cfRule>
    <cfRule type="containsText" dxfId="277" priority="423" operator="containsText" text="DYB">
      <formula>NOT(ISERROR(SEARCH("DYB",AB62)))</formula>
    </cfRule>
    <cfRule type="containsText" dxfId="276" priority="424" operator="containsText" text="ELZ">
      <formula>NOT(ISERROR(SEARCH("ELZ",AB62)))</formula>
    </cfRule>
    <cfRule type="containsText" dxfId="275" priority="425" operator="containsText" text="URF">
      <formula>NOT(ISERROR(SEARCH("URF",AB62)))</formula>
    </cfRule>
    <cfRule type="containsText" dxfId="274" priority="426" operator="containsText" text="ANK">
      <formula>NOT(ISERROR(SEARCH("ANK",AB62)))</formula>
    </cfRule>
    <cfRule type="containsText" dxfId="273" priority="427" operator="containsText" text="BUR">
      <formula>NOT(ISERROR(SEARCH("BUR",AB62)))</formula>
    </cfRule>
    <cfRule type="containsText" dxfId="272" priority="428" operator="containsText" text="İST">
      <formula>NOT(ISERROR(SEARCH("İST",AB62)))</formula>
    </cfRule>
    <cfRule type="containsText" dxfId="271" priority="429" operator="containsText" text="İZM">
      <formula>NOT(ISERROR(SEARCH("İZM",AB62)))</formula>
    </cfRule>
    <cfRule type="containsText" dxfId="270" priority="430" operator="containsText" text="ADA">
      <formula>NOT(ISERROR(SEARCH("ADA",AB62)))</formula>
    </cfRule>
  </conditionalFormatting>
  <conditionalFormatting sqref="AC62 AC64 AC66 AC68 AC70 AC72 AC75">
    <cfRule type="containsText" dxfId="269" priority="411" operator="containsText" text="ANT">
      <formula>NOT(ISERROR(SEARCH("ANT",AC62)))</formula>
    </cfRule>
    <cfRule type="containsText" dxfId="268" priority="412" operator="containsText" text="KOC">
      <formula>NOT(ISERROR(SEARCH("KOC",AC62)))</formula>
    </cfRule>
    <cfRule type="containsText" dxfId="267" priority="413" operator="containsText" text="DYB">
      <formula>NOT(ISERROR(SEARCH("DYB",AC62)))</formula>
    </cfRule>
    <cfRule type="containsText" dxfId="266" priority="414" operator="containsText" text="ELZ">
      <formula>NOT(ISERROR(SEARCH("ELZ",AC62)))</formula>
    </cfRule>
    <cfRule type="containsText" dxfId="265" priority="415" operator="containsText" text="URF">
      <formula>NOT(ISERROR(SEARCH("URF",AC62)))</formula>
    </cfRule>
    <cfRule type="containsText" dxfId="264" priority="416" operator="containsText" text="ANK">
      <formula>NOT(ISERROR(SEARCH("ANK",AC62)))</formula>
    </cfRule>
    <cfRule type="containsText" dxfId="263" priority="417" operator="containsText" text="BUR">
      <formula>NOT(ISERROR(SEARCH("BUR",AC62)))</formula>
    </cfRule>
    <cfRule type="containsText" dxfId="262" priority="418" operator="containsText" text="İST">
      <formula>NOT(ISERROR(SEARCH("İST",AC62)))</formula>
    </cfRule>
    <cfRule type="containsText" dxfId="261" priority="419" operator="containsText" text="İZM">
      <formula>NOT(ISERROR(SEARCH("İZM",AC62)))</formula>
    </cfRule>
    <cfRule type="containsText" dxfId="260" priority="420" operator="containsText" text="ADA">
      <formula>NOT(ISERROR(SEARCH("ADA",AC62)))</formula>
    </cfRule>
  </conditionalFormatting>
  <conditionalFormatting sqref="AD62 AD64 AD66 AD68 AD70 AD72 AD75 AF62 AF64 AF66 AF68 AF70 AF72 AF75 AH62 AH64 AH66 AH68 AH70 AH72 AH75 AJ62 AJ64 AJ66 AJ68 AJ70 AJ72 AJ75 AL62 AL64 AL66 AL68 AL70 AL72 AL75">
    <cfRule type="containsText" dxfId="259" priority="401" operator="containsText" text="ANT">
      <formula>NOT(ISERROR(SEARCH("ANT",AD62)))</formula>
    </cfRule>
    <cfRule type="containsText" dxfId="258" priority="402" operator="containsText" text="KOC">
      <formula>NOT(ISERROR(SEARCH("KOC",AD62)))</formula>
    </cfRule>
    <cfRule type="containsText" dxfId="257" priority="403" operator="containsText" text="DYB">
      <formula>NOT(ISERROR(SEARCH("DYB",AD62)))</formula>
    </cfRule>
    <cfRule type="containsText" dxfId="256" priority="404" operator="containsText" text="ELZ">
      <formula>NOT(ISERROR(SEARCH("ELZ",AD62)))</formula>
    </cfRule>
    <cfRule type="containsText" dxfId="255" priority="405" operator="containsText" text="URF">
      <formula>NOT(ISERROR(SEARCH("URF",AD62)))</formula>
    </cfRule>
    <cfRule type="containsText" dxfId="254" priority="406" operator="containsText" text="ANK">
      <formula>NOT(ISERROR(SEARCH("ANK",AD62)))</formula>
    </cfRule>
    <cfRule type="containsText" dxfId="253" priority="407" operator="containsText" text="BUR">
      <formula>NOT(ISERROR(SEARCH("BUR",AD62)))</formula>
    </cfRule>
    <cfRule type="containsText" dxfId="252" priority="408" operator="containsText" text="İST">
      <formula>NOT(ISERROR(SEARCH("İST",AD62)))</formula>
    </cfRule>
    <cfRule type="containsText" dxfId="251" priority="409" operator="containsText" text="İZM">
      <formula>NOT(ISERROR(SEARCH("İZM",AD62)))</formula>
    </cfRule>
    <cfRule type="containsText" dxfId="250" priority="410" operator="containsText" text="ADA">
      <formula>NOT(ISERROR(SEARCH("ADA",AD62)))</formula>
    </cfRule>
  </conditionalFormatting>
  <conditionalFormatting sqref="AE62 AE64 AE66 AE68 AE70 AE72 AE75 AG62 AG64 AG66 AG68 AG70 AG72 AG75 AI62 AI64 AI66 AI68 AI70 AI72 AI75 AK62 AK64 AK66 AK68 AK70 AK72 AK75 AM62 AM64 AM66 AM68 AM70 AM72 AM75">
    <cfRule type="containsText" dxfId="249" priority="391" operator="containsText" text="ANT">
      <formula>NOT(ISERROR(SEARCH("ANT",AE62)))</formula>
    </cfRule>
    <cfRule type="containsText" dxfId="248" priority="392" operator="containsText" text="KOC">
      <formula>NOT(ISERROR(SEARCH("KOC",AE62)))</formula>
    </cfRule>
    <cfRule type="containsText" dxfId="247" priority="393" operator="containsText" text="DYB">
      <formula>NOT(ISERROR(SEARCH("DYB",AE62)))</formula>
    </cfRule>
    <cfRule type="containsText" dxfId="246" priority="394" operator="containsText" text="ELZ">
      <formula>NOT(ISERROR(SEARCH("ELZ",AE62)))</formula>
    </cfRule>
    <cfRule type="containsText" dxfId="245" priority="395" operator="containsText" text="URF">
      <formula>NOT(ISERROR(SEARCH("URF",AE62)))</formula>
    </cfRule>
    <cfRule type="containsText" dxfId="244" priority="396" operator="containsText" text="ANK">
      <formula>NOT(ISERROR(SEARCH("ANK",AE62)))</formula>
    </cfRule>
    <cfRule type="containsText" dxfId="243" priority="397" operator="containsText" text="BUR">
      <formula>NOT(ISERROR(SEARCH("BUR",AE62)))</formula>
    </cfRule>
    <cfRule type="containsText" dxfId="242" priority="398" operator="containsText" text="İST">
      <formula>NOT(ISERROR(SEARCH("İST",AE62)))</formula>
    </cfRule>
    <cfRule type="containsText" dxfId="241" priority="399" operator="containsText" text="İZM">
      <formula>NOT(ISERROR(SEARCH("İZM",AE62)))</formula>
    </cfRule>
    <cfRule type="containsText" dxfId="240" priority="400" operator="containsText" text="ADA">
      <formula>NOT(ISERROR(SEARCH("ADA",AE62)))</formula>
    </cfRule>
  </conditionalFormatting>
  <conditionalFormatting sqref="B80 B82 B84 B86 B88 B90 B93">
    <cfRule type="containsText" dxfId="239" priority="381" operator="containsText" text="ANT">
      <formula>NOT(ISERROR(SEARCH("ANT",B80)))</formula>
    </cfRule>
    <cfRule type="containsText" dxfId="238" priority="382" operator="containsText" text="KOC">
      <formula>NOT(ISERROR(SEARCH("KOC",B80)))</formula>
    </cfRule>
    <cfRule type="containsText" dxfId="237" priority="383" operator="containsText" text="DYB">
      <formula>NOT(ISERROR(SEARCH("DYB",B80)))</formula>
    </cfRule>
    <cfRule type="containsText" dxfId="236" priority="384" operator="containsText" text="ELZ">
      <formula>NOT(ISERROR(SEARCH("ELZ",B80)))</formula>
    </cfRule>
    <cfRule type="containsText" dxfId="235" priority="385" operator="containsText" text="URF">
      <formula>NOT(ISERROR(SEARCH("URF",B80)))</formula>
    </cfRule>
    <cfRule type="containsText" dxfId="234" priority="386" operator="containsText" text="ANK">
      <formula>NOT(ISERROR(SEARCH("ANK",B80)))</formula>
    </cfRule>
    <cfRule type="containsText" dxfId="233" priority="387" operator="containsText" text="BUR">
      <formula>NOT(ISERROR(SEARCH("BUR",B80)))</formula>
    </cfRule>
    <cfRule type="containsText" dxfId="232" priority="388" operator="containsText" text="İST">
      <formula>NOT(ISERROR(SEARCH("İST",B80)))</formula>
    </cfRule>
    <cfRule type="containsText" dxfId="231" priority="389" operator="containsText" text="İZM">
      <formula>NOT(ISERROR(SEARCH("İZM",B80)))</formula>
    </cfRule>
    <cfRule type="containsText" dxfId="230" priority="390" operator="containsText" text="ADA">
      <formula>NOT(ISERROR(SEARCH("ADA",B80)))</formula>
    </cfRule>
  </conditionalFormatting>
  <conditionalFormatting sqref="C80 C82 C84 C86 C88 C90 C93">
    <cfRule type="containsText" dxfId="229" priority="371" operator="containsText" text="ANT">
      <formula>NOT(ISERROR(SEARCH("ANT",C80)))</formula>
    </cfRule>
    <cfRule type="containsText" dxfId="228" priority="372" operator="containsText" text="KOC">
      <formula>NOT(ISERROR(SEARCH("KOC",C80)))</formula>
    </cfRule>
    <cfRule type="containsText" dxfId="227" priority="373" operator="containsText" text="DYB">
      <formula>NOT(ISERROR(SEARCH("DYB",C80)))</formula>
    </cfRule>
    <cfRule type="containsText" dxfId="226" priority="374" operator="containsText" text="ELZ">
      <formula>NOT(ISERROR(SEARCH("ELZ",C80)))</formula>
    </cfRule>
    <cfRule type="containsText" dxfId="225" priority="375" operator="containsText" text="URF">
      <formula>NOT(ISERROR(SEARCH("URF",C80)))</formula>
    </cfRule>
    <cfRule type="containsText" dxfId="224" priority="376" operator="containsText" text="ANK">
      <formula>NOT(ISERROR(SEARCH("ANK",C80)))</formula>
    </cfRule>
    <cfRule type="containsText" dxfId="223" priority="377" operator="containsText" text="BUR">
      <formula>NOT(ISERROR(SEARCH("BUR",C80)))</formula>
    </cfRule>
    <cfRule type="containsText" dxfId="222" priority="378" operator="containsText" text="İST">
      <formula>NOT(ISERROR(SEARCH("İST",C80)))</formula>
    </cfRule>
    <cfRule type="containsText" dxfId="221" priority="379" operator="containsText" text="İZM">
      <formula>NOT(ISERROR(SEARCH("İZM",C80)))</formula>
    </cfRule>
    <cfRule type="containsText" dxfId="220" priority="380" operator="containsText" text="ADA">
      <formula>NOT(ISERROR(SEARCH("ADA",C80)))</formula>
    </cfRule>
  </conditionalFormatting>
  <conditionalFormatting sqref="D80 D82 D84 D86 D88 D90 D93 F80 F82 F84 F86 F88 F90 F93 H80 H82 H84 H86 H88 H90 H93 J80 J82 J84 J86 J88 J90 J93 L80 L82 L84 L86 L88 L90 L93">
    <cfRule type="containsText" dxfId="219" priority="361" operator="containsText" text="ANT">
      <formula>NOT(ISERROR(SEARCH("ANT",D80)))</formula>
    </cfRule>
    <cfRule type="containsText" dxfId="218" priority="362" operator="containsText" text="KOC">
      <formula>NOT(ISERROR(SEARCH("KOC",D80)))</formula>
    </cfRule>
    <cfRule type="containsText" dxfId="217" priority="363" operator="containsText" text="DYB">
      <formula>NOT(ISERROR(SEARCH("DYB",D80)))</formula>
    </cfRule>
    <cfRule type="containsText" dxfId="216" priority="364" operator="containsText" text="ELZ">
      <formula>NOT(ISERROR(SEARCH("ELZ",D80)))</formula>
    </cfRule>
    <cfRule type="containsText" dxfId="215" priority="365" operator="containsText" text="URF">
      <formula>NOT(ISERROR(SEARCH("URF",D80)))</formula>
    </cfRule>
    <cfRule type="containsText" dxfId="214" priority="366" operator="containsText" text="ANK">
      <formula>NOT(ISERROR(SEARCH("ANK",D80)))</formula>
    </cfRule>
    <cfRule type="containsText" dxfId="213" priority="367" operator="containsText" text="BUR">
      <formula>NOT(ISERROR(SEARCH("BUR",D80)))</formula>
    </cfRule>
    <cfRule type="containsText" dxfId="212" priority="368" operator="containsText" text="İST">
      <formula>NOT(ISERROR(SEARCH("İST",D80)))</formula>
    </cfRule>
    <cfRule type="containsText" dxfId="211" priority="369" operator="containsText" text="İZM">
      <formula>NOT(ISERROR(SEARCH("İZM",D80)))</formula>
    </cfRule>
    <cfRule type="containsText" dxfId="210" priority="370" operator="containsText" text="ADA">
      <formula>NOT(ISERROR(SEARCH("ADA",D80)))</formula>
    </cfRule>
  </conditionalFormatting>
  <conditionalFormatting sqref="E80 E82 E84 E86 E88 E90 E93 G80 G82 G84 G86 G88 G90 G93 I80 I82 I84 I86 I88 I90 I93 K80 K82 K84 K86 K88 K90 K93 M80 M82 M84 M86 M88 M90 M93">
    <cfRule type="containsText" dxfId="209" priority="351" operator="containsText" text="ANT">
      <formula>NOT(ISERROR(SEARCH("ANT",E80)))</formula>
    </cfRule>
    <cfRule type="containsText" dxfId="208" priority="352" operator="containsText" text="KOC">
      <formula>NOT(ISERROR(SEARCH("KOC",E80)))</formula>
    </cfRule>
    <cfRule type="containsText" dxfId="207" priority="353" operator="containsText" text="DYB">
      <formula>NOT(ISERROR(SEARCH("DYB",E80)))</formula>
    </cfRule>
    <cfRule type="containsText" dxfId="206" priority="354" operator="containsText" text="ELZ">
      <formula>NOT(ISERROR(SEARCH("ELZ",E80)))</formula>
    </cfRule>
    <cfRule type="containsText" dxfId="205" priority="355" operator="containsText" text="URF">
      <formula>NOT(ISERROR(SEARCH("URF",E80)))</formula>
    </cfRule>
    <cfRule type="containsText" dxfId="204" priority="356" operator="containsText" text="ANK">
      <formula>NOT(ISERROR(SEARCH("ANK",E80)))</formula>
    </cfRule>
    <cfRule type="containsText" dxfId="203" priority="357" operator="containsText" text="BUR">
      <formula>NOT(ISERROR(SEARCH("BUR",E80)))</formula>
    </cfRule>
    <cfRule type="containsText" dxfId="202" priority="358" operator="containsText" text="İST">
      <formula>NOT(ISERROR(SEARCH("İST",E80)))</formula>
    </cfRule>
    <cfRule type="containsText" dxfId="201" priority="359" operator="containsText" text="İZM">
      <formula>NOT(ISERROR(SEARCH("İZM",E80)))</formula>
    </cfRule>
    <cfRule type="containsText" dxfId="200" priority="360" operator="containsText" text="ADA">
      <formula>NOT(ISERROR(SEARCH("ADA",E80)))</formula>
    </cfRule>
  </conditionalFormatting>
  <conditionalFormatting sqref="O80 O82 O84 O86 O88 O90 O93">
    <cfRule type="containsText" dxfId="199" priority="341" operator="containsText" text="ANT">
      <formula>NOT(ISERROR(SEARCH("ANT",O80)))</formula>
    </cfRule>
    <cfRule type="containsText" dxfId="198" priority="342" operator="containsText" text="KOC">
      <formula>NOT(ISERROR(SEARCH("KOC",O80)))</formula>
    </cfRule>
    <cfRule type="containsText" dxfId="197" priority="343" operator="containsText" text="DYB">
      <formula>NOT(ISERROR(SEARCH("DYB",O80)))</formula>
    </cfRule>
    <cfRule type="containsText" dxfId="196" priority="344" operator="containsText" text="ELZ">
      <formula>NOT(ISERROR(SEARCH("ELZ",O80)))</formula>
    </cfRule>
    <cfRule type="containsText" dxfId="195" priority="345" operator="containsText" text="URF">
      <formula>NOT(ISERROR(SEARCH("URF",O80)))</formula>
    </cfRule>
    <cfRule type="containsText" dxfId="194" priority="346" operator="containsText" text="ANK">
      <formula>NOT(ISERROR(SEARCH("ANK",O80)))</formula>
    </cfRule>
    <cfRule type="containsText" dxfId="193" priority="347" operator="containsText" text="BUR">
      <formula>NOT(ISERROR(SEARCH("BUR",O80)))</formula>
    </cfRule>
    <cfRule type="containsText" dxfId="192" priority="348" operator="containsText" text="İST">
      <formula>NOT(ISERROR(SEARCH("İST",O80)))</formula>
    </cfRule>
    <cfRule type="containsText" dxfId="191" priority="349" operator="containsText" text="İZM">
      <formula>NOT(ISERROR(SEARCH("İZM",O80)))</formula>
    </cfRule>
    <cfRule type="containsText" dxfId="190" priority="350" operator="containsText" text="ADA">
      <formula>NOT(ISERROR(SEARCH("ADA",O80)))</formula>
    </cfRule>
  </conditionalFormatting>
  <conditionalFormatting sqref="P80 P82 P84 P86 P88 P90 P93">
    <cfRule type="containsText" dxfId="189" priority="331" operator="containsText" text="ANT">
      <formula>NOT(ISERROR(SEARCH("ANT",P80)))</formula>
    </cfRule>
    <cfRule type="containsText" dxfId="188" priority="332" operator="containsText" text="KOC">
      <formula>NOT(ISERROR(SEARCH("KOC",P80)))</formula>
    </cfRule>
    <cfRule type="containsText" dxfId="187" priority="333" operator="containsText" text="DYB">
      <formula>NOT(ISERROR(SEARCH("DYB",P80)))</formula>
    </cfRule>
    <cfRule type="containsText" dxfId="186" priority="334" operator="containsText" text="ELZ">
      <formula>NOT(ISERROR(SEARCH("ELZ",P80)))</formula>
    </cfRule>
    <cfRule type="containsText" dxfId="185" priority="335" operator="containsText" text="URF">
      <formula>NOT(ISERROR(SEARCH("URF",P80)))</formula>
    </cfRule>
    <cfRule type="containsText" dxfId="184" priority="336" operator="containsText" text="ANK">
      <formula>NOT(ISERROR(SEARCH("ANK",P80)))</formula>
    </cfRule>
    <cfRule type="containsText" dxfId="183" priority="337" operator="containsText" text="BUR">
      <formula>NOT(ISERROR(SEARCH("BUR",P80)))</formula>
    </cfRule>
    <cfRule type="containsText" dxfId="182" priority="338" operator="containsText" text="İST">
      <formula>NOT(ISERROR(SEARCH("İST",P80)))</formula>
    </cfRule>
    <cfRule type="containsText" dxfId="181" priority="339" operator="containsText" text="İZM">
      <formula>NOT(ISERROR(SEARCH("İZM",P80)))</formula>
    </cfRule>
    <cfRule type="containsText" dxfId="180" priority="340" operator="containsText" text="ADA">
      <formula>NOT(ISERROR(SEARCH("ADA",P80)))</formula>
    </cfRule>
  </conditionalFormatting>
  <conditionalFormatting sqref="Q80 Q82 Q84 Q86 Q88 Q90 Q93 S80 S82 S84 S86 S88 S90 S93 U80 U82 U84 U86 U88 U90 U93 W80 W82 W84 W86 W88 W90 W93 Y80 Y82 Y84 Y86 Y88 Y90 Y93">
    <cfRule type="containsText" dxfId="179" priority="321" operator="containsText" text="ANT">
      <formula>NOT(ISERROR(SEARCH("ANT",Q80)))</formula>
    </cfRule>
    <cfRule type="containsText" dxfId="178" priority="322" operator="containsText" text="KOC">
      <formula>NOT(ISERROR(SEARCH("KOC",Q80)))</formula>
    </cfRule>
    <cfRule type="containsText" dxfId="177" priority="323" operator="containsText" text="DYB">
      <formula>NOT(ISERROR(SEARCH("DYB",Q80)))</formula>
    </cfRule>
    <cfRule type="containsText" dxfId="176" priority="324" operator="containsText" text="ELZ">
      <formula>NOT(ISERROR(SEARCH("ELZ",Q80)))</formula>
    </cfRule>
    <cfRule type="containsText" dxfId="175" priority="325" operator="containsText" text="URF">
      <formula>NOT(ISERROR(SEARCH("URF",Q80)))</formula>
    </cfRule>
    <cfRule type="containsText" dxfId="174" priority="326" operator="containsText" text="ANK">
      <formula>NOT(ISERROR(SEARCH("ANK",Q80)))</formula>
    </cfRule>
    <cfRule type="containsText" dxfId="173" priority="327" operator="containsText" text="BUR">
      <formula>NOT(ISERROR(SEARCH("BUR",Q80)))</formula>
    </cfRule>
    <cfRule type="containsText" dxfId="172" priority="328" operator="containsText" text="İST">
      <formula>NOT(ISERROR(SEARCH("İST",Q80)))</formula>
    </cfRule>
    <cfRule type="containsText" dxfId="171" priority="329" operator="containsText" text="İZM">
      <formula>NOT(ISERROR(SEARCH("İZM",Q80)))</formula>
    </cfRule>
    <cfRule type="containsText" dxfId="170" priority="330" operator="containsText" text="ADA">
      <formula>NOT(ISERROR(SEARCH("ADA",Q80)))</formula>
    </cfRule>
  </conditionalFormatting>
  <conditionalFormatting sqref="R80 R82 R84 R86 R88 R90 R93 T80 T82 T84 T86 T88 T90 T93 V80 V82 V84 V86 V88 V90 V93 X80 X82 X84 X86 X88 X90 X93 Z80 Z82 Z84 Z86 Z88 Z90 Z93">
    <cfRule type="containsText" dxfId="169" priority="311" operator="containsText" text="ANT">
      <formula>NOT(ISERROR(SEARCH("ANT",R80)))</formula>
    </cfRule>
    <cfRule type="containsText" dxfId="168" priority="312" operator="containsText" text="KOC">
      <formula>NOT(ISERROR(SEARCH("KOC",R80)))</formula>
    </cfRule>
    <cfRule type="containsText" dxfId="167" priority="313" operator="containsText" text="DYB">
      <formula>NOT(ISERROR(SEARCH("DYB",R80)))</formula>
    </cfRule>
    <cfRule type="containsText" dxfId="166" priority="314" operator="containsText" text="ELZ">
      <formula>NOT(ISERROR(SEARCH("ELZ",R80)))</formula>
    </cfRule>
    <cfRule type="containsText" dxfId="165" priority="315" operator="containsText" text="URF">
      <formula>NOT(ISERROR(SEARCH("URF",R80)))</formula>
    </cfRule>
    <cfRule type="containsText" dxfId="164" priority="316" operator="containsText" text="ANK">
      <formula>NOT(ISERROR(SEARCH("ANK",R80)))</formula>
    </cfRule>
    <cfRule type="containsText" dxfId="163" priority="317" operator="containsText" text="BUR">
      <formula>NOT(ISERROR(SEARCH("BUR",R80)))</formula>
    </cfRule>
    <cfRule type="containsText" dxfId="162" priority="318" operator="containsText" text="İST">
      <formula>NOT(ISERROR(SEARCH("İST",R80)))</formula>
    </cfRule>
    <cfRule type="containsText" dxfId="161" priority="319" operator="containsText" text="İZM">
      <formula>NOT(ISERROR(SEARCH("İZM",R80)))</formula>
    </cfRule>
    <cfRule type="containsText" dxfId="160" priority="320" operator="containsText" text="ADA">
      <formula>NOT(ISERROR(SEARCH("ADA",R80)))</formula>
    </cfRule>
  </conditionalFormatting>
  <conditionalFormatting sqref="O32">
    <cfRule type="containsText" dxfId="159" priority="261" operator="containsText" text="ANT">
      <formula>NOT(ISERROR(SEARCH("ANT",O32)))</formula>
    </cfRule>
    <cfRule type="containsText" dxfId="158" priority="262" operator="containsText" text="KOC">
      <formula>NOT(ISERROR(SEARCH("KOC",O32)))</formula>
    </cfRule>
    <cfRule type="containsText" dxfId="157" priority="263" operator="containsText" text="DYB">
      <formula>NOT(ISERROR(SEARCH("DYB",O32)))</formula>
    </cfRule>
    <cfRule type="containsText" dxfId="156" priority="264" operator="containsText" text="ELZ">
      <formula>NOT(ISERROR(SEARCH("ELZ",O32)))</formula>
    </cfRule>
    <cfRule type="containsText" dxfId="155" priority="265" operator="containsText" text="URF">
      <formula>NOT(ISERROR(SEARCH("URF",O32)))</formula>
    </cfRule>
    <cfRule type="containsText" dxfId="154" priority="266" operator="containsText" text="ANK">
      <formula>NOT(ISERROR(SEARCH("ANK",O32)))</formula>
    </cfRule>
    <cfRule type="containsText" dxfId="153" priority="267" operator="containsText" text="BUR">
      <formula>NOT(ISERROR(SEARCH("BUR",O32)))</formula>
    </cfRule>
    <cfRule type="containsText" dxfId="152" priority="268" operator="containsText" text="İST">
      <formula>NOT(ISERROR(SEARCH("İST",O32)))</formula>
    </cfRule>
    <cfRule type="containsText" dxfId="151" priority="269" operator="containsText" text="İZM">
      <formula>NOT(ISERROR(SEARCH("İZM",O32)))</formula>
    </cfRule>
    <cfRule type="containsText" dxfId="150" priority="270" operator="containsText" text="ADA">
      <formula>NOT(ISERROR(SEARCH("ADA",O32)))</formula>
    </cfRule>
  </conditionalFormatting>
  <conditionalFormatting sqref="P32">
    <cfRule type="containsText" dxfId="149" priority="251" operator="containsText" text="ANT">
      <formula>NOT(ISERROR(SEARCH("ANT",P32)))</formula>
    </cfRule>
    <cfRule type="containsText" dxfId="148" priority="252" operator="containsText" text="KOC">
      <formula>NOT(ISERROR(SEARCH("KOC",P32)))</formula>
    </cfRule>
    <cfRule type="containsText" dxfId="147" priority="253" operator="containsText" text="DYB">
      <formula>NOT(ISERROR(SEARCH("DYB",P32)))</formula>
    </cfRule>
    <cfRule type="containsText" dxfId="146" priority="254" operator="containsText" text="ELZ">
      <formula>NOT(ISERROR(SEARCH("ELZ",P32)))</formula>
    </cfRule>
    <cfRule type="containsText" dxfId="145" priority="255" operator="containsText" text="URF">
      <formula>NOT(ISERROR(SEARCH("URF",P32)))</formula>
    </cfRule>
    <cfRule type="containsText" dxfId="144" priority="256" operator="containsText" text="ANK">
      <formula>NOT(ISERROR(SEARCH("ANK",P32)))</formula>
    </cfRule>
    <cfRule type="containsText" dxfId="143" priority="257" operator="containsText" text="BUR">
      <formula>NOT(ISERROR(SEARCH("BUR",P32)))</formula>
    </cfRule>
    <cfRule type="containsText" dxfId="142" priority="258" operator="containsText" text="İST">
      <formula>NOT(ISERROR(SEARCH("İST",P32)))</formula>
    </cfRule>
    <cfRule type="containsText" dxfId="141" priority="259" operator="containsText" text="İZM">
      <formula>NOT(ISERROR(SEARCH("İZM",P32)))</formula>
    </cfRule>
    <cfRule type="containsText" dxfId="140" priority="260" operator="containsText" text="ADA">
      <formula>NOT(ISERROR(SEARCH("ADA",P32)))</formula>
    </cfRule>
  </conditionalFormatting>
  <conditionalFormatting sqref="Q32 S32 U32 W32 Y32">
    <cfRule type="containsText" dxfId="139" priority="241" operator="containsText" text="ANT">
      <formula>NOT(ISERROR(SEARCH("ANT",Q32)))</formula>
    </cfRule>
    <cfRule type="containsText" dxfId="138" priority="242" operator="containsText" text="KOC">
      <formula>NOT(ISERROR(SEARCH("KOC",Q32)))</formula>
    </cfRule>
    <cfRule type="containsText" dxfId="137" priority="243" operator="containsText" text="DYB">
      <formula>NOT(ISERROR(SEARCH("DYB",Q32)))</formula>
    </cfRule>
    <cfRule type="containsText" dxfId="136" priority="244" operator="containsText" text="ELZ">
      <formula>NOT(ISERROR(SEARCH("ELZ",Q32)))</formula>
    </cfRule>
    <cfRule type="containsText" dxfId="135" priority="245" operator="containsText" text="URF">
      <formula>NOT(ISERROR(SEARCH("URF",Q32)))</formula>
    </cfRule>
    <cfRule type="containsText" dxfId="134" priority="246" operator="containsText" text="ANK">
      <formula>NOT(ISERROR(SEARCH("ANK",Q32)))</formula>
    </cfRule>
    <cfRule type="containsText" dxfId="133" priority="247" operator="containsText" text="BUR">
      <formula>NOT(ISERROR(SEARCH("BUR",Q32)))</formula>
    </cfRule>
    <cfRule type="containsText" dxfId="132" priority="248" operator="containsText" text="İST">
      <formula>NOT(ISERROR(SEARCH("İST",Q32)))</formula>
    </cfRule>
    <cfRule type="containsText" dxfId="131" priority="249" operator="containsText" text="İZM">
      <formula>NOT(ISERROR(SEARCH("İZM",Q32)))</formula>
    </cfRule>
    <cfRule type="containsText" dxfId="130" priority="250" operator="containsText" text="ADA">
      <formula>NOT(ISERROR(SEARCH("ADA",Q32)))</formula>
    </cfRule>
  </conditionalFormatting>
  <conditionalFormatting sqref="R32 T32 V32 X32 Z32">
    <cfRule type="containsText" dxfId="129" priority="231" operator="containsText" text="ANT">
      <formula>NOT(ISERROR(SEARCH("ANT",R32)))</formula>
    </cfRule>
    <cfRule type="containsText" dxfId="128" priority="232" operator="containsText" text="KOC">
      <formula>NOT(ISERROR(SEARCH("KOC",R32)))</formula>
    </cfRule>
    <cfRule type="containsText" dxfId="127" priority="233" operator="containsText" text="DYB">
      <formula>NOT(ISERROR(SEARCH("DYB",R32)))</formula>
    </cfRule>
    <cfRule type="containsText" dxfId="126" priority="234" operator="containsText" text="ELZ">
      <formula>NOT(ISERROR(SEARCH("ELZ",R32)))</formula>
    </cfRule>
    <cfRule type="containsText" dxfId="125" priority="235" operator="containsText" text="URF">
      <formula>NOT(ISERROR(SEARCH("URF",R32)))</formula>
    </cfRule>
    <cfRule type="containsText" dxfId="124" priority="236" operator="containsText" text="ANK">
      <formula>NOT(ISERROR(SEARCH("ANK",R32)))</formula>
    </cfRule>
    <cfRule type="containsText" dxfId="123" priority="237" operator="containsText" text="BUR">
      <formula>NOT(ISERROR(SEARCH("BUR",R32)))</formula>
    </cfRule>
    <cfRule type="containsText" dxfId="122" priority="238" operator="containsText" text="İST">
      <formula>NOT(ISERROR(SEARCH("İST",R32)))</formula>
    </cfRule>
    <cfRule type="containsText" dxfId="121" priority="239" operator="containsText" text="İZM">
      <formula>NOT(ISERROR(SEARCH("İZM",R32)))</formula>
    </cfRule>
    <cfRule type="containsText" dxfId="120" priority="240" operator="containsText" text="ADA">
      <formula>NOT(ISERROR(SEARCH("ADA",R32)))</formula>
    </cfRule>
  </conditionalFormatting>
  <conditionalFormatting sqref="U92">
    <cfRule type="containsText" dxfId="119" priority="111" operator="containsText" text="ANT">
      <formula>NOT(ISERROR(SEARCH("ANT",U92)))</formula>
    </cfRule>
    <cfRule type="containsText" dxfId="118" priority="112" operator="containsText" text="KOC">
      <formula>NOT(ISERROR(SEARCH("KOC",U92)))</formula>
    </cfRule>
    <cfRule type="containsText" dxfId="117" priority="113" operator="containsText" text="DYB">
      <formula>NOT(ISERROR(SEARCH("DYB",U92)))</formula>
    </cfRule>
    <cfRule type="containsText" dxfId="116" priority="114" operator="containsText" text="ELZ">
      <formula>NOT(ISERROR(SEARCH("ELZ",U92)))</formula>
    </cfRule>
    <cfRule type="containsText" dxfId="115" priority="115" operator="containsText" text="URF">
      <formula>NOT(ISERROR(SEARCH("URF",U92)))</formula>
    </cfRule>
    <cfRule type="containsText" dxfId="114" priority="116" operator="containsText" text="ANK">
      <formula>NOT(ISERROR(SEARCH("ANK",U92)))</formula>
    </cfRule>
    <cfRule type="containsText" dxfId="113" priority="117" operator="containsText" text="BUR">
      <formula>NOT(ISERROR(SEARCH("BUR",U92)))</formula>
    </cfRule>
    <cfRule type="containsText" dxfId="112" priority="118" operator="containsText" text="İST">
      <formula>NOT(ISERROR(SEARCH("İST",U92)))</formula>
    </cfRule>
    <cfRule type="containsText" dxfId="111" priority="119" operator="containsText" text="İZM">
      <formula>NOT(ISERROR(SEARCH("İZM",U92)))</formula>
    </cfRule>
    <cfRule type="containsText" dxfId="110" priority="120" operator="containsText" text="ADA">
      <formula>NOT(ISERROR(SEARCH("ADA",U92)))</formula>
    </cfRule>
  </conditionalFormatting>
  <conditionalFormatting sqref="W92">
    <cfRule type="containsText" dxfId="109" priority="101" operator="containsText" text="ANT">
      <formula>NOT(ISERROR(SEARCH("ANT",W92)))</formula>
    </cfRule>
    <cfRule type="containsText" dxfId="108" priority="102" operator="containsText" text="KOC">
      <formula>NOT(ISERROR(SEARCH("KOC",W92)))</formula>
    </cfRule>
    <cfRule type="containsText" dxfId="107" priority="103" operator="containsText" text="DYB">
      <formula>NOT(ISERROR(SEARCH("DYB",W92)))</formula>
    </cfRule>
    <cfRule type="containsText" dxfId="106" priority="104" operator="containsText" text="ELZ">
      <formula>NOT(ISERROR(SEARCH("ELZ",W92)))</formula>
    </cfRule>
    <cfRule type="containsText" dxfId="105" priority="105" operator="containsText" text="URF">
      <formula>NOT(ISERROR(SEARCH("URF",W92)))</formula>
    </cfRule>
    <cfRule type="containsText" dxfId="104" priority="106" operator="containsText" text="ANK">
      <formula>NOT(ISERROR(SEARCH("ANK",W92)))</formula>
    </cfRule>
    <cfRule type="containsText" dxfId="103" priority="107" operator="containsText" text="BUR">
      <formula>NOT(ISERROR(SEARCH("BUR",W92)))</formula>
    </cfRule>
    <cfRule type="containsText" dxfId="102" priority="108" operator="containsText" text="İST">
      <formula>NOT(ISERROR(SEARCH("İST",W92)))</formula>
    </cfRule>
    <cfRule type="containsText" dxfId="101" priority="109" operator="containsText" text="İZM">
      <formula>NOT(ISERROR(SEARCH("İZM",W92)))</formula>
    </cfRule>
    <cfRule type="containsText" dxfId="100" priority="110" operator="containsText" text="ADA">
      <formula>NOT(ISERROR(SEARCH("ADA",W92)))</formula>
    </cfRule>
  </conditionalFormatting>
  <conditionalFormatting sqref="AD74">
    <cfRule type="containsText" dxfId="99" priority="91" operator="containsText" text="ANT">
      <formula>NOT(ISERROR(SEARCH("ANT",AD74)))</formula>
    </cfRule>
    <cfRule type="containsText" dxfId="98" priority="92" operator="containsText" text="KOC">
      <formula>NOT(ISERROR(SEARCH("KOC",AD74)))</formula>
    </cfRule>
    <cfRule type="containsText" dxfId="97" priority="93" operator="containsText" text="DYB">
      <formula>NOT(ISERROR(SEARCH("DYB",AD74)))</formula>
    </cfRule>
    <cfRule type="containsText" dxfId="96" priority="94" operator="containsText" text="ELZ">
      <formula>NOT(ISERROR(SEARCH("ELZ",AD74)))</formula>
    </cfRule>
    <cfRule type="containsText" dxfId="95" priority="95" operator="containsText" text="URF">
      <formula>NOT(ISERROR(SEARCH("URF",AD74)))</formula>
    </cfRule>
    <cfRule type="containsText" dxfId="94" priority="96" operator="containsText" text="ANK">
      <formula>NOT(ISERROR(SEARCH("ANK",AD74)))</formula>
    </cfRule>
    <cfRule type="containsText" dxfId="93" priority="97" operator="containsText" text="BUR">
      <formula>NOT(ISERROR(SEARCH("BUR",AD74)))</formula>
    </cfRule>
    <cfRule type="containsText" dxfId="92" priority="98" operator="containsText" text="İST">
      <formula>NOT(ISERROR(SEARCH("İST",AD74)))</formula>
    </cfRule>
    <cfRule type="containsText" dxfId="91" priority="99" operator="containsText" text="İZM">
      <formula>NOT(ISERROR(SEARCH("İZM",AD74)))</formula>
    </cfRule>
    <cfRule type="containsText" dxfId="90" priority="100" operator="containsText" text="ADA">
      <formula>NOT(ISERROR(SEARCH("ADA",AD74)))</formula>
    </cfRule>
  </conditionalFormatting>
  <conditionalFormatting sqref="AF74">
    <cfRule type="containsText" dxfId="89" priority="81" operator="containsText" text="ANT">
      <formula>NOT(ISERROR(SEARCH("ANT",AF74)))</formula>
    </cfRule>
    <cfRule type="containsText" dxfId="88" priority="82" operator="containsText" text="KOC">
      <formula>NOT(ISERROR(SEARCH("KOC",AF74)))</formula>
    </cfRule>
    <cfRule type="containsText" dxfId="87" priority="83" operator="containsText" text="DYB">
      <formula>NOT(ISERROR(SEARCH("DYB",AF74)))</formula>
    </cfRule>
    <cfRule type="containsText" dxfId="86" priority="84" operator="containsText" text="ELZ">
      <formula>NOT(ISERROR(SEARCH("ELZ",AF74)))</formula>
    </cfRule>
    <cfRule type="containsText" dxfId="85" priority="85" operator="containsText" text="URF">
      <formula>NOT(ISERROR(SEARCH("URF",AF74)))</formula>
    </cfRule>
    <cfRule type="containsText" dxfId="84" priority="86" operator="containsText" text="ANK">
      <formula>NOT(ISERROR(SEARCH("ANK",AF74)))</formula>
    </cfRule>
    <cfRule type="containsText" dxfId="83" priority="87" operator="containsText" text="BUR">
      <formula>NOT(ISERROR(SEARCH("BUR",AF74)))</formula>
    </cfRule>
    <cfRule type="containsText" dxfId="82" priority="88" operator="containsText" text="İST">
      <formula>NOT(ISERROR(SEARCH("İST",AF74)))</formula>
    </cfRule>
    <cfRule type="containsText" dxfId="81" priority="89" operator="containsText" text="İZM">
      <formula>NOT(ISERROR(SEARCH("İZM",AF74)))</formula>
    </cfRule>
    <cfRule type="containsText" dxfId="80" priority="90" operator="containsText" text="ADA">
      <formula>NOT(ISERROR(SEARCH("ADA",AF74)))</formula>
    </cfRule>
  </conditionalFormatting>
  <conditionalFormatting sqref="AH74">
    <cfRule type="containsText" dxfId="79" priority="71" operator="containsText" text="ANT">
      <formula>NOT(ISERROR(SEARCH("ANT",AH74)))</formula>
    </cfRule>
    <cfRule type="containsText" dxfId="78" priority="72" operator="containsText" text="KOC">
      <formula>NOT(ISERROR(SEARCH("KOC",AH74)))</formula>
    </cfRule>
    <cfRule type="containsText" dxfId="77" priority="73" operator="containsText" text="DYB">
      <formula>NOT(ISERROR(SEARCH("DYB",AH74)))</formula>
    </cfRule>
    <cfRule type="containsText" dxfId="76" priority="74" operator="containsText" text="ELZ">
      <formula>NOT(ISERROR(SEARCH("ELZ",AH74)))</formula>
    </cfRule>
    <cfRule type="containsText" dxfId="75" priority="75" operator="containsText" text="URF">
      <formula>NOT(ISERROR(SEARCH("URF",AH74)))</formula>
    </cfRule>
    <cfRule type="containsText" dxfId="74" priority="76" operator="containsText" text="ANK">
      <formula>NOT(ISERROR(SEARCH("ANK",AH74)))</formula>
    </cfRule>
    <cfRule type="containsText" dxfId="73" priority="77" operator="containsText" text="BUR">
      <formula>NOT(ISERROR(SEARCH("BUR",AH74)))</formula>
    </cfRule>
    <cfRule type="containsText" dxfId="72" priority="78" operator="containsText" text="İST">
      <formula>NOT(ISERROR(SEARCH("İST",AH74)))</formula>
    </cfRule>
    <cfRule type="containsText" dxfId="71" priority="79" operator="containsText" text="İZM">
      <formula>NOT(ISERROR(SEARCH("İZM",AH74)))</formula>
    </cfRule>
    <cfRule type="containsText" dxfId="70" priority="80" operator="containsText" text="ADA">
      <formula>NOT(ISERROR(SEARCH("ADA",AH74)))</formula>
    </cfRule>
  </conditionalFormatting>
  <conditionalFormatting sqref="B92">
    <cfRule type="containsText" dxfId="69" priority="61" operator="containsText" text="ANT">
      <formula>NOT(ISERROR(SEARCH("ANT",B92)))</formula>
    </cfRule>
    <cfRule type="containsText" dxfId="68" priority="62" operator="containsText" text="KOC">
      <formula>NOT(ISERROR(SEARCH("KOC",B92)))</formula>
    </cfRule>
    <cfRule type="containsText" dxfId="67" priority="63" operator="containsText" text="DYB">
      <formula>NOT(ISERROR(SEARCH("DYB",B92)))</formula>
    </cfRule>
    <cfRule type="containsText" dxfId="66" priority="64" operator="containsText" text="ELZ">
      <formula>NOT(ISERROR(SEARCH("ELZ",B92)))</formula>
    </cfRule>
    <cfRule type="containsText" dxfId="65" priority="65" operator="containsText" text="URF">
      <formula>NOT(ISERROR(SEARCH("URF",B92)))</formula>
    </cfRule>
    <cfRule type="containsText" dxfId="64" priority="66" operator="containsText" text="ANK">
      <formula>NOT(ISERROR(SEARCH("ANK",B92)))</formula>
    </cfRule>
    <cfRule type="containsText" dxfId="63" priority="67" operator="containsText" text="BUR">
      <formula>NOT(ISERROR(SEARCH("BUR",B92)))</formula>
    </cfRule>
    <cfRule type="containsText" dxfId="62" priority="68" operator="containsText" text="İST">
      <formula>NOT(ISERROR(SEARCH("İST",B92)))</formula>
    </cfRule>
    <cfRule type="containsText" dxfId="61" priority="69" operator="containsText" text="İZM">
      <formula>NOT(ISERROR(SEARCH("İZM",B92)))</formula>
    </cfRule>
    <cfRule type="containsText" dxfId="60" priority="70" operator="containsText" text="ADA">
      <formula>NOT(ISERROR(SEARCH("ADA",B92)))</formula>
    </cfRule>
  </conditionalFormatting>
  <conditionalFormatting sqref="D92">
    <cfRule type="containsText" dxfId="59" priority="51" operator="containsText" text="ANT">
      <formula>NOT(ISERROR(SEARCH("ANT",D92)))</formula>
    </cfRule>
    <cfRule type="containsText" dxfId="58" priority="52" operator="containsText" text="KOC">
      <formula>NOT(ISERROR(SEARCH("KOC",D92)))</formula>
    </cfRule>
    <cfRule type="containsText" dxfId="57" priority="53" operator="containsText" text="DYB">
      <formula>NOT(ISERROR(SEARCH("DYB",D92)))</formula>
    </cfRule>
    <cfRule type="containsText" dxfId="56" priority="54" operator="containsText" text="ELZ">
      <formula>NOT(ISERROR(SEARCH("ELZ",D92)))</formula>
    </cfRule>
    <cfRule type="containsText" dxfId="55" priority="55" operator="containsText" text="URF">
      <formula>NOT(ISERROR(SEARCH("URF",D92)))</formula>
    </cfRule>
    <cfRule type="containsText" dxfId="54" priority="56" operator="containsText" text="ANK">
      <formula>NOT(ISERROR(SEARCH("ANK",D92)))</formula>
    </cfRule>
    <cfRule type="containsText" dxfId="53" priority="57" operator="containsText" text="BUR">
      <formula>NOT(ISERROR(SEARCH("BUR",D92)))</formula>
    </cfRule>
    <cfRule type="containsText" dxfId="52" priority="58" operator="containsText" text="İST">
      <formula>NOT(ISERROR(SEARCH("İST",D92)))</formula>
    </cfRule>
    <cfRule type="containsText" dxfId="51" priority="59" operator="containsText" text="İZM">
      <formula>NOT(ISERROR(SEARCH("İZM",D92)))</formula>
    </cfRule>
    <cfRule type="containsText" dxfId="50" priority="60" operator="containsText" text="ADA">
      <formula>NOT(ISERROR(SEARCH("ADA",D92)))</formula>
    </cfRule>
  </conditionalFormatting>
  <conditionalFormatting sqref="F92">
    <cfRule type="containsText" dxfId="49" priority="41" operator="containsText" text="ANT">
      <formula>NOT(ISERROR(SEARCH("ANT",F92)))</formula>
    </cfRule>
    <cfRule type="containsText" dxfId="48" priority="42" operator="containsText" text="KOC">
      <formula>NOT(ISERROR(SEARCH("KOC",F92)))</formula>
    </cfRule>
    <cfRule type="containsText" dxfId="47" priority="43" operator="containsText" text="DYB">
      <formula>NOT(ISERROR(SEARCH("DYB",F92)))</formula>
    </cfRule>
    <cfRule type="containsText" dxfId="46" priority="44" operator="containsText" text="ELZ">
      <formula>NOT(ISERROR(SEARCH("ELZ",F92)))</formula>
    </cfRule>
    <cfRule type="containsText" dxfId="45" priority="45" operator="containsText" text="URF">
      <formula>NOT(ISERROR(SEARCH("URF",F92)))</formula>
    </cfRule>
    <cfRule type="containsText" dxfId="44" priority="46" operator="containsText" text="ANK">
      <formula>NOT(ISERROR(SEARCH("ANK",F92)))</formula>
    </cfRule>
    <cfRule type="containsText" dxfId="43" priority="47" operator="containsText" text="BUR">
      <formula>NOT(ISERROR(SEARCH("BUR",F92)))</formula>
    </cfRule>
    <cfRule type="containsText" dxfId="42" priority="48" operator="containsText" text="İST">
      <formula>NOT(ISERROR(SEARCH("İST",F92)))</formula>
    </cfRule>
    <cfRule type="containsText" dxfId="41" priority="49" operator="containsText" text="İZM">
      <formula>NOT(ISERROR(SEARCH("İZM",F92)))</formula>
    </cfRule>
    <cfRule type="containsText" dxfId="40" priority="50" operator="containsText" text="ADA">
      <formula>NOT(ISERROR(SEARCH("ADA",F92)))</formula>
    </cfRule>
  </conditionalFormatting>
  <conditionalFormatting sqref="H92">
    <cfRule type="containsText" dxfId="39" priority="31" operator="containsText" text="ANT">
      <formula>NOT(ISERROR(SEARCH("ANT",H92)))</formula>
    </cfRule>
    <cfRule type="containsText" dxfId="38" priority="32" operator="containsText" text="KOC">
      <formula>NOT(ISERROR(SEARCH("KOC",H92)))</formula>
    </cfRule>
    <cfRule type="containsText" dxfId="37" priority="33" operator="containsText" text="DYB">
      <formula>NOT(ISERROR(SEARCH("DYB",H92)))</formula>
    </cfRule>
    <cfRule type="containsText" dxfId="36" priority="34" operator="containsText" text="ELZ">
      <formula>NOT(ISERROR(SEARCH("ELZ",H92)))</formula>
    </cfRule>
    <cfRule type="containsText" dxfId="35" priority="35" operator="containsText" text="URF">
      <formula>NOT(ISERROR(SEARCH("URF",H92)))</formula>
    </cfRule>
    <cfRule type="containsText" dxfId="34" priority="36" operator="containsText" text="ANK">
      <formula>NOT(ISERROR(SEARCH("ANK",H92)))</formula>
    </cfRule>
    <cfRule type="containsText" dxfId="33" priority="37" operator="containsText" text="BUR">
      <formula>NOT(ISERROR(SEARCH("BUR",H92)))</formula>
    </cfRule>
    <cfRule type="containsText" dxfId="32" priority="38" operator="containsText" text="İST">
      <formula>NOT(ISERROR(SEARCH("İST",H92)))</formula>
    </cfRule>
    <cfRule type="containsText" dxfId="31" priority="39" operator="containsText" text="İZM">
      <formula>NOT(ISERROR(SEARCH("İZM",H92)))</formula>
    </cfRule>
    <cfRule type="containsText" dxfId="30" priority="40" operator="containsText" text="ADA">
      <formula>NOT(ISERROR(SEARCH("ADA",H92)))</formula>
    </cfRule>
  </conditionalFormatting>
  <conditionalFormatting sqref="O92">
    <cfRule type="containsText" dxfId="29" priority="21" operator="containsText" text="ANT">
      <formula>NOT(ISERROR(SEARCH("ANT",O92)))</formula>
    </cfRule>
    <cfRule type="containsText" dxfId="28" priority="22" operator="containsText" text="KOC">
      <formula>NOT(ISERROR(SEARCH("KOC",O92)))</formula>
    </cfRule>
    <cfRule type="containsText" dxfId="27" priority="23" operator="containsText" text="DYB">
      <formula>NOT(ISERROR(SEARCH("DYB",O92)))</formula>
    </cfRule>
    <cfRule type="containsText" dxfId="26" priority="24" operator="containsText" text="ELZ">
      <formula>NOT(ISERROR(SEARCH("ELZ",O92)))</formula>
    </cfRule>
    <cfRule type="containsText" dxfId="25" priority="25" operator="containsText" text="URF">
      <formula>NOT(ISERROR(SEARCH("URF",O92)))</formula>
    </cfRule>
    <cfRule type="containsText" dxfId="24" priority="26" operator="containsText" text="ANK">
      <formula>NOT(ISERROR(SEARCH("ANK",O92)))</formula>
    </cfRule>
    <cfRule type="containsText" dxfId="23" priority="27" operator="containsText" text="BUR">
      <formula>NOT(ISERROR(SEARCH("BUR",O92)))</formula>
    </cfRule>
    <cfRule type="containsText" dxfId="22" priority="28" operator="containsText" text="İST">
      <formula>NOT(ISERROR(SEARCH("İST",O92)))</formula>
    </cfRule>
    <cfRule type="containsText" dxfId="21" priority="29" operator="containsText" text="İZM">
      <formula>NOT(ISERROR(SEARCH("İZM",O92)))</formula>
    </cfRule>
    <cfRule type="containsText" dxfId="20" priority="30" operator="containsText" text="ADA">
      <formula>NOT(ISERROR(SEARCH("ADA",O92)))</formula>
    </cfRule>
  </conditionalFormatting>
  <conditionalFormatting sqref="Q92">
    <cfRule type="containsText" dxfId="19" priority="11" operator="containsText" text="ANT">
      <formula>NOT(ISERROR(SEARCH("ANT",Q92)))</formula>
    </cfRule>
    <cfRule type="containsText" dxfId="18" priority="12" operator="containsText" text="KOC">
      <formula>NOT(ISERROR(SEARCH("KOC",Q92)))</formula>
    </cfRule>
    <cfRule type="containsText" dxfId="17" priority="13" operator="containsText" text="DYB">
      <formula>NOT(ISERROR(SEARCH("DYB",Q92)))</formula>
    </cfRule>
    <cfRule type="containsText" dxfId="16" priority="14" operator="containsText" text="ELZ">
      <formula>NOT(ISERROR(SEARCH("ELZ",Q92)))</formula>
    </cfRule>
    <cfRule type="containsText" dxfId="15" priority="15" operator="containsText" text="URF">
      <formula>NOT(ISERROR(SEARCH("URF",Q92)))</formula>
    </cfRule>
    <cfRule type="containsText" dxfId="14" priority="16" operator="containsText" text="ANK">
      <formula>NOT(ISERROR(SEARCH("ANK",Q92)))</formula>
    </cfRule>
    <cfRule type="containsText" dxfId="13" priority="17" operator="containsText" text="BUR">
      <formula>NOT(ISERROR(SEARCH("BUR",Q92)))</formula>
    </cfRule>
    <cfRule type="containsText" dxfId="12" priority="18" operator="containsText" text="İST">
      <formula>NOT(ISERROR(SEARCH("İST",Q92)))</formula>
    </cfRule>
    <cfRule type="containsText" dxfId="11" priority="19" operator="containsText" text="İZM">
      <formula>NOT(ISERROR(SEARCH("İZM",Q92)))</formula>
    </cfRule>
    <cfRule type="containsText" dxfId="10" priority="20" operator="containsText" text="ADA">
      <formula>NOT(ISERROR(SEARCH("ADA",Q92)))</formula>
    </cfRule>
  </conditionalFormatting>
  <conditionalFormatting sqref="S92">
    <cfRule type="containsText" dxfId="9" priority="1" operator="containsText" text="ANT">
      <formula>NOT(ISERROR(SEARCH("ANT",S92)))</formula>
    </cfRule>
    <cfRule type="containsText" dxfId="8" priority="2" operator="containsText" text="KOC">
      <formula>NOT(ISERROR(SEARCH("KOC",S92)))</formula>
    </cfRule>
    <cfRule type="containsText" dxfId="7" priority="3" operator="containsText" text="DYB">
      <formula>NOT(ISERROR(SEARCH("DYB",S92)))</formula>
    </cfRule>
    <cfRule type="containsText" dxfId="6" priority="4" operator="containsText" text="ELZ">
      <formula>NOT(ISERROR(SEARCH("ELZ",S92)))</formula>
    </cfRule>
    <cfRule type="containsText" dxfId="5" priority="5" operator="containsText" text="URF">
      <formula>NOT(ISERROR(SEARCH("URF",S92)))</formula>
    </cfRule>
    <cfRule type="containsText" dxfId="4" priority="6" operator="containsText" text="ANK">
      <formula>NOT(ISERROR(SEARCH("ANK",S92)))</formula>
    </cfRule>
    <cfRule type="containsText" dxfId="3" priority="7" operator="containsText" text="BUR">
      <formula>NOT(ISERROR(SEARCH("BUR",S92)))</formula>
    </cfRule>
    <cfRule type="containsText" dxfId="2" priority="8" operator="containsText" text="İST">
      <formula>NOT(ISERROR(SEARCH("İST",S92)))</formula>
    </cfRule>
    <cfRule type="containsText" dxfId="1" priority="9" operator="containsText" text="İZM">
      <formula>NOT(ISERROR(SEARCH("İZM",S92)))</formula>
    </cfRule>
    <cfRule type="containsText" dxfId="0" priority="10" operator="containsText" text="ADA">
      <formula>NOT(ISERROR(SEARCH("ADA",S92)))</formula>
    </cfRule>
  </conditionalFormatting>
  <pageMargins left="0.35433070866141736" right="0.17" top="0.98" bottom="0.15748031496062992" header="0.56000000000000005" footer="0.27559055118110237"/>
  <pageSetup paperSize="8" scale="90" orientation="portrait" r:id="rId1"/>
  <headerFooter alignWithMargins="0">
    <oddHeader>&amp;R&amp;D</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22</xdr:col>
                    <xdr:colOff>19050</xdr:colOff>
                    <xdr:row>0</xdr:row>
                    <xdr:rowOff>0</xdr:rowOff>
                  </from>
                  <to>
                    <xdr:col>22</xdr:col>
                    <xdr:colOff>209550</xdr:colOff>
                    <xdr:row>0</xdr:row>
                    <xdr:rowOff>0</xdr:rowOff>
                  </to>
                </anchor>
              </controlPr>
            </control>
          </mc:Choice>
        </mc:AlternateContent>
        <mc:AlternateContent xmlns:mc="http://schemas.openxmlformats.org/markup-compatibility/2006">
          <mc:Choice Requires="x14">
            <control shapeId="4098" r:id="rId5" name="Spinner 2">
              <controlPr locked="0" defaultSize="0" print="0" autoPict="0">
                <anchor moveWithCells="1" sizeWithCells="1">
                  <from>
                    <xdr:col>0</xdr:col>
                    <xdr:colOff>0</xdr:colOff>
                    <xdr:row>0</xdr:row>
                    <xdr:rowOff>0</xdr:rowOff>
                  </from>
                  <to>
                    <xdr:col>0</xdr:col>
                    <xdr:colOff>177800</xdr:colOff>
                    <xdr:row>0</xdr:row>
                    <xdr:rowOff>158750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takvim</vt:lpstr>
      <vt:lpstr>takvim!byil</vt:lpstr>
      <vt:lpstr>takvim!hata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Ufuk Cemal Çelikkıran</cp:lastModifiedBy>
  <cp:lastPrinted>2019-11-25T06:51:17Z</cp:lastPrinted>
  <dcterms:created xsi:type="dcterms:W3CDTF">2001-01-19T14:33:47Z</dcterms:created>
  <dcterms:modified xsi:type="dcterms:W3CDTF">2019-12-12T06:35:45Z</dcterms:modified>
</cp:coreProperties>
</file>